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er.qaisrani\Desktop\Normal Terrorism Insurance- NICL 2021\Documents for NICL RFQ\"/>
    </mc:Choice>
  </mc:AlternateContent>
  <xr:revisionPtr revIDLastSave="0" documentId="13_ncr:1_{C8D1CF6B-B16B-4C23-8CF4-836FEFE4067D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COW-Normal-NICL" sheetId="9" r:id="rId1"/>
    <sheet name="COW-Terrorism-NICL" sheetId="10" r:id="rId2"/>
    <sheet name="TPL-Terrorism-NICL " sheetId="12" r:id="rId3"/>
    <sheet name="TPL-Normal-NICL " sheetId="13" r:id="rId4"/>
    <sheet name="Ls_AgXLB_WorkbookFile" sheetId="3" state="veryHidden" r:id="rId5"/>
  </sheets>
  <definedNames>
    <definedName name="_xlnm._FilterDatabase" localSheetId="0" hidden="1">'COW-Normal-NICL'!$A$5:$F$53</definedName>
    <definedName name="_xlnm._FilterDatabase" localSheetId="1" hidden="1">'COW-Terrorism-NICL'!$A$5:$F$53</definedName>
    <definedName name="_xlnm.Print_Area" localSheetId="0">'COW-Normal-NICL'!$A$1:$L$62</definedName>
    <definedName name="_xlnm.Print_Area" localSheetId="1">'COW-Terrorism-NICL'!$A$1:$L$62</definedName>
    <definedName name="_xlnm.Print_Area" localSheetId="3">'TPL-Normal-NICL '!$A$1:$F$6</definedName>
    <definedName name="_xlnm.Print_Area" localSheetId="2">'TPL-Terrorism-NICL '!$A$1:$E$6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3" l="1"/>
  <c r="E5" i="13" l="1"/>
  <c r="D5" i="13"/>
  <c r="C5" i="13"/>
  <c r="D4" i="13"/>
  <c r="C4" i="13"/>
  <c r="D5" i="12"/>
  <c r="D4" i="12"/>
  <c r="B5" i="13"/>
  <c r="B4" i="13"/>
  <c r="B6" i="13" s="1"/>
  <c r="C5" i="12"/>
  <c r="C4" i="12"/>
  <c r="B5" i="12"/>
  <c r="B4" i="12"/>
  <c r="E69" i="9"/>
  <c r="E68" i="9"/>
  <c r="E67" i="9"/>
  <c r="E66" i="9"/>
  <c r="E64" i="9"/>
  <c r="B6" i="12" l="1"/>
  <c r="D61" i="10" l="1"/>
  <c r="D60" i="10"/>
  <c r="E52" i="10"/>
  <c r="E51" i="10"/>
  <c r="F49" i="10"/>
  <c r="D43" i="10"/>
  <c r="D36" i="10"/>
  <c r="E33" i="10"/>
  <c r="E24" i="10"/>
  <c r="E23" i="10"/>
  <c r="D23" i="10"/>
  <c r="E8" i="10"/>
  <c r="E53" i="10" l="1"/>
  <c r="D61" i="9"/>
  <c r="D60" i="9"/>
  <c r="F49" i="9" l="1"/>
  <c r="E51" i="9" l="1"/>
  <c r="E52" i="9"/>
  <c r="E33" i="9"/>
  <c r="E23" i="9"/>
  <c r="E24" i="9"/>
  <c r="E8" i="9" l="1"/>
  <c r="D43" i="9" l="1"/>
  <c r="D36" i="9"/>
  <c r="D23" i="9"/>
  <c r="E53" i="9"/>
</calcChain>
</file>

<file path=xl/sharedStrings.xml><?xml version="1.0" encoding="utf-8"?>
<sst xmlns="http://schemas.openxmlformats.org/spreadsheetml/2006/main" count="463" uniqueCount="88">
  <si>
    <t>&gt;&gt;Summary Report 1</t>
  </si>
  <si>
    <t>&gt;'adb</t>
  </si>
  <si>
    <t xml:space="preserve">&gt;'[LASATA SETUP FILE]_x000D_
Date=2014-10-23 15:09:07_x000D_
FileType=Agora XLB Data Fill_x000D_
Version=0_x000D_
Buffer=_x000D_
@systemProduct:Str=SS5_x000D_
@systemTable:Str=CA_x000D_
@filterFrom_DbC:Str=MBR_x000D_
@filterFrom_/CA/AccTyp:Str=&lt;ALL&gt;_x000D_
@filterFrom_/CA/Cde:Str=&lt;ALL&gt;_x000D_
@outputField_/CA/AccTyp{ExtractType}20:Str=_x000D_
@outputField_/CA/Cde:Str=_x000D_
@outputField_/CA/Nme:Str=_x000D_
@outputField_/CA/6:Str=_x000D_
@outputField_/CA/LkUp:Str=_x000D_
@outputField_/CA/13:Str=_x000D_
@outputField_/CA/BalOpn{ExtractType}20:Str=_x000D_
@outputField_/CA/Susp{ExtractType}20:Str=_x000D_
@outputField_/CA/AC0:Str=_x000D_
@outputField_/CA/AC1:Str=_x000D_
@outputField_/CA/AC2:Str=_x000D_
@outputField_/CA/CnvCde:Str=_x000D_
@outputField_/CA/CovCtl{ExtractType}20:Str=_x000D_
@outputField_/CA/SupReval{ExtractType}20:Str=_x000D_
@outputField_/CA/CredLmt{ExtractType}1:Str=_x000D_
@outputField_/CA/LinkAccCde:Str=_x000D_
@outputField_/CA/DAG:Str=_x000D_
@outputField_/CA/22{ExtractType}20:Str=_x000D_
@outputField_/CA/EnTc1{ExtractType}20:Str=_x000D_
@outputField_/CA/EnTc2{ExtractType}20:Str=_x000D_
@outputField_/CA/EnTc3{ExtractType}20:Str=_x000D_
@outputField_/CA/EnTc4{ExtractType}20:Str=_x000D_
@outputField_/CA/EnTc5{ExtractType}20:Str=_x000D_
@outputField_/CA/EnTc6{ExtractType}20:Str=_x000D_
@outputField_/CA/EnTc7{ExtractType}20:Str=_x000D_
@outputField_/CA/EnTc8{ExtractType}20:Str=_x000D_
@outputField_/CA/EnTc9{ExtractType}20:Str=_x000D_
@outputField_/CA/EnTc10{ExtractType}20:Str=_x000D_
@outputField_/CA/195:Str=_x000D_
@outputField_/CA/4:Str=_x000D_
@outputField_/CA/19{ExtractType}20:Str=_x000D_
@outputField_/CA/23:Str=_x000D_
@outputField_/CA/200:Str=_x000D_
@outputField_/CA/205{ExtractType}20:Str=_x000D_
@outputField_/CA/210:Str=_x000D_
@outputField_/CA/215{ExtractType}20:Str=_x000D_
@outputField_/CA/220{ExtractType}20:Str=_x000D_
@outputField_/CA/225{ExtractType}20:Str=_x000D_
@outputField_/CA/230{ExtractType}21:Str=_x000D_
@formatType:Lng=-4154_x000D_
@formatNumber:Int=1_x000D_
@formatPattern:Int=1_x000D_
@formatFont:Int=1_x000D_
@formatWidth:Int=1_x000D_
@formatAlignment:Int=1_x000D_
@formatBorder:Int=1_x000D_
@filenmSetupfile:Str=_x000D_
@filenmWorkbookSetupFile:Str=Summary Report 1_x000D_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</si>
  <si>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Well Status</t>
  </si>
  <si>
    <t>Well Name</t>
  </si>
  <si>
    <t>MANZALAI D&amp;P LEASE</t>
  </si>
  <si>
    <t xml:space="preserve">Well Manzalai # 1 </t>
  </si>
  <si>
    <t>Well Manzalai # 5</t>
  </si>
  <si>
    <t>Well Manzalai # 6</t>
  </si>
  <si>
    <t>Well Manzalai # 8</t>
  </si>
  <si>
    <t>Well Manzalai # 10</t>
  </si>
  <si>
    <t>Well Manzalai # 11</t>
  </si>
  <si>
    <t>MAKORI EAST D&amp;P LEASE</t>
  </si>
  <si>
    <t>Well Makori East # 1</t>
  </si>
  <si>
    <t>Well Makori East # 2</t>
  </si>
  <si>
    <t>Well Makori East # 3</t>
  </si>
  <si>
    <t>Well Makori East # 4</t>
  </si>
  <si>
    <t>Well Makori East # 5</t>
  </si>
  <si>
    <t>TAL-EXPLORATION &amp; APPRAISAL</t>
  </si>
  <si>
    <t>Well Tolanj # 1</t>
  </si>
  <si>
    <t>Well Mardan Khel # 1</t>
  </si>
  <si>
    <t>Well Mami Khel # 1</t>
  </si>
  <si>
    <t>Well Maramzai # 1</t>
  </si>
  <si>
    <t>Well Maramzai # 2</t>
  </si>
  <si>
    <t>Well Maramzai # 3</t>
  </si>
  <si>
    <t>Producing</t>
  </si>
  <si>
    <t>MAMIKHEL D&amp;P LEASE</t>
  </si>
  <si>
    <t>MARAMZAI D&amp;P LEASE</t>
  </si>
  <si>
    <t>Well Makori Deep-1</t>
  </si>
  <si>
    <t>COW/ OEE Coverage Detail</t>
  </si>
  <si>
    <t>Annexure-A</t>
  </si>
  <si>
    <t>TAL BLOCK</t>
  </si>
  <si>
    <t>Products produced</t>
  </si>
  <si>
    <t>Gas</t>
  </si>
  <si>
    <t>a</t>
  </si>
  <si>
    <t>N/A</t>
  </si>
  <si>
    <t>Well Depth (Feet)</t>
  </si>
  <si>
    <t>&gt;&gt;Summary Report 2</t>
  </si>
  <si>
    <t>Phase</t>
  </si>
  <si>
    <t>E&amp;A</t>
  </si>
  <si>
    <t>D&amp;P</t>
  </si>
  <si>
    <t xml:space="preserve">&gt;'[LASATA SETUP FILE]_x000D_
Date=2016-02-26 11:52:40_x000D_
FileType=Agora XLB Data Fill_x000D_
Version=0_x000D_
Buffer=_x000D_
@systemProduct:Str=SS5_x000D_
@systemTable:Str=LA_x000D_
@filterFrom_DbC:Str='TL1_x000D_
@filterFrom_/LA/Ldg:Str=A_x000D_
@filterFrom_/LA/AccCde:Str='Inventory'!$A$1{P}1_x000D_
@filterTo_/LA/AccCde:Str='Inventory'!$A$2{P}2_x000D_
@filterFrom_/LA/Prd:Str=1995001_x000D_
@filterTo_/LA/Prd:Str=2015013_x000D_
@outputField_/LA/AccCde:Str=_x000D_
@outputField_/LA/CA/Nme:Str=_x000D_
@outputField_/LA/TC1:Str=_x000D_
@outputField_/LA/T1/8:Str=_x000D_
@outputField_/LA/BseAmt{ExtractType}1:Str=_x000D_
@formatType:Lng=-4154_x000D_
@formatNumber:Int=1_x000D_
@formatPattern:Int=1_x000D_
@formatFont:Int=1_x000D_
@formatWidth:Int=1_x000D_
@formatAlignment:Int=1_x000D_
@formatBorder:Int=1_x000D_
@filenmSetupfile:Str=_x000D_
@filenmWorkbookSetupFile:Str=Summary Report 2_x000D_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</si>
  <si>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Well Makori East # 6</t>
  </si>
  <si>
    <t>Well Maramzai # 4</t>
  </si>
  <si>
    <t>Well Mardan Khel # 2</t>
  </si>
  <si>
    <t>Well Mardan Khel # 3</t>
  </si>
  <si>
    <t>Well Tolanj West# 1</t>
  </si>
  <si>
    <t>Block</t>
  </si>
  <si>
    <t>TAL</t>
  </si>
  <si>
    <t>MAKORI DEEP D&amp;P LEASE</t>
  </si>
  <si>
    <t>Tolanj D&amp;P LEASE</t>
  </si>
  <si>
    <t>Tolanj West D&amp;P LEASE</t>
  </si>
  <si>
    <t>Shut in Wells</t>
  </si>
  <si>
    <t>Manzalai-2</t>
  </si>
  <si>
    <t>Manzalai-4</t>
  </si>
  <si>
    <t>Manzalai-9</t>
  </si>
  <si>
    <t>Shut in</t>
  </si>
  <si>
    <t xml:space="preserve">Producing </t>
  </si>
  <si>
    <t>Well Makori Deep-2</t>
  </si>
  <si>
    <t>To be Drilled (Exploratory Well)</t>
  </si>
  <si>
    <t>Cond/Crude</t>
  </si>
  <si>
    <t>Mami Khel-2</t>
  </si>
  <si>
    <t>Well Mamikhel South # 1</t>
  </si>
  <si>
    <t>Razgir-1</t>
  </si>
  <si>
    <t>Tolanj West-2</t>
  </si>
  <si>
    <t>To be Drilled (Development Well)</t>
  </si>
  <si>
    <t>Mamikhel South D&amp;P Lease</t>
  </si>
  <si>
    <t>Producing (Shut in)</t>
  </si>
  <si>
    <t>Makori D&amp;P Lease</t>
  </si>
  <si>
    <t>Well Makori # 3</t>
  </si>
  <si>
    <t>Shut in (Planned P&amp;A In Oct 2021)</t>
  </si>
  <si>
    <t>Planned Wells 2022</t>
  </si>
  <si>
    <t>Makori West # 1</t>
  </si>
  <si>
    <t>Value (USD)</t>
  </si>
  <si>
    <t>Water Disposal Well</t>
  </si>
  <si>
    <t>To be Abandoned</t>
  </si>
  <si>
    <t>MOL</t>
  </si>
  <si>
    <t>OGDCL</t>
  </si>
  <si>
    <t>PPL</t>
  </si>
  <si>
    <t>POL</t>
  </si>
  <si>
    <t>GHPL</t>
  </si>
  <si>
    <t xml:space="preserve">MOL Sharing </t>
  </si>
  <si>
    <t>POL Sharing</t>
  </si>
  <si>
    <t>GHPL Sharing</t>
  </si>
  <si>
    <t>Description</t>
  </si>
  <si>
    <t>Percentage</t>
  </si>
  <si>
    <t>D&amp;P Lease &amp; TAL P&amp;D</t>
  </si>
  <si>
    <t>TAL E&amp;A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</si>
</sst>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_(* #,##0_);_(* \(#,##0\);_(* &quot;-&quot;??_);_(@_)"/>
    <numFmt numFmtId="167" formatCode="0.000%"/>
    <numFmt numFmtId="168" formatCode="0.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Marlett"/>
      <charset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6" fillId="0" borderId="1" xfId="3" applyFont="1" applyFill="1" applyBorder="1" applyAlignment="1">
      <alignment vertical="top"/>
    </xf>
    <xf numFmtId="0" fontId="7" fillId="0" borderId="1" xfId="3" applyFont="1" applyFill="1" applyBorder="1" applyAlignment="1">
      <alignment vertical="top"/>
    </xf>
    <xf numFmtId="166" fontId="6" fillId="0" borderId="1" xfId="1" applyNumberFormat="1" applyFont="1" applyFill="1" applyBorder="1"/>
    <xf numFmtId="0" fontId="8" fillId="0" borderId="1" xfId="3" applyFont="1" applyFill="1" applyBorder="1" applyAlignment="1">
      <alignment vertical="top"/>
    </xf>
    <xf numFmtId="0" fontId="5" fillId="0" borderId="1" xfId="3" applyFont="1" applyFill="1" applyBorder="1" applyAlignment="1">
      <alignment horizontal="left" vertical="top" wrapText="1"/>
    </xf>
    <xf numFmtId="0" fontId="7" fillId="0" borderId="1" xfId="3" applyFont="1" applyFill="1" applyBorder="1"/>
    <xf numFmtId="0" fontId="6" fillId="0" borderId="1" xfId="3" applyFont="1" applyFill="1" applyBorder="1" applyAlignment="1">
      <alignment horizontal="center" vertical="top"/>
    </xf>
    <xf numFmtId="0" fontId="9" fillId="0" borderId="0" xfId="3" applyFont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0" xfId="3" applyFont="1" applyFill="1" applyBorder="1" applyAlignment="1">
      <alignment vertical="top"/>
    </xf>
    <xf numFmtId="0" fontId="9" fillId="0" borderId="0" xfId="3" applyFont="1" applyFill="1" applyAlignment="1">
      <alignment vertical="top"/>
    </xf>
    <xf numFmtId="0" fontId="6" fillId="0" borderId="0" xfId="3" applyFont="1" applyFill="1" applyAlignment="1">
      <alignment vertical="top"/>
    </xf>
    <xf numFmtId="0" fontId="10" fillId="0" borderId="0" xfId="3" applyFont="1" applyAlignment="1">
      <alignment vertical="top"/>
    </xf>
    <xf numFmtId="165" fontId="4" fillId="2" borderId="1" xfId="2" applyNumberFormat="1" applyFont="1" applyFill="1" applyBorder="1" applyAlignment="1">
      <alignment horizontal="center" vertical="top"/>
    </xf>
    <xf numFmtId="0" fontId="11" fillId="0" borderId="1" xfId="3" applyFont="1" applyFill="1" applyBorder="1" applyAlignment="1">
      <alignment horizontal="center" vertical="top"/>
    </xf>
    <xf numFmtId="166" fontId="6" fillId="0" borderId="1" xfId="29" applyNumberFormat="1" applyFont="1" applyFill="1" applyBorder="1" applyAlignment="1">
      <alignment vertical="top"/>
    </xf>
    <xf numFmtId="166" fontId="8" fillId="0" borderId="1" xfId="29" applyNumberFormat="1" applyFont="1" applyFill="1" applyBorder="1" applyAlignment="1">
      <alignment vertical="top"/>
    </xf>
    <xf numFmtId="166" fontId="7" fillId="0" borderId="1" xfId="29" applyNumberFormat="1" applyFont="1" applyFill="1" applyBorder="1" applyAlignment="1">
      <alignment vertical="top"/>
    </xf>
    <xf numFmtId="165" fontId="4" fillId="2" borderId="2" xfId="1" applyNumberFormat="1" applyFont="1" applyFill="1" applyBorder="1" applyAlignment="1">
      <alignment horizontal="center" vertical="top"/>
    </xf>
    <xf numFmtId="165" fontId="4" fillId="2" borderId="3" xfId="1" applyNumberFormat="1" applyFont="1" applyFill="1" applyBorder="1" applyAlignment="1">
      <alignment horizontal="center" vertical="top"/>
    </xf>
    <xf numFmtId="0" fontId="6" fillId="0" borderId="1" xfId="3" applyFont="1" applyFill="1" applyBorder="1" applyAlignment="1">
      <alignment horizontal="left" vertical="top" wrapText="1"/>
    </xf>
    <xf numFmtId="166" fontId="4" fillId="0" borderId="6" xfId="3" applyNumberFormat="1" applyFont="1" applyFill="1" applyBorder="1" applyAlignment="1">
      <alignment vertical="top"/>
    </xf>
    <xf numFmtId="0" fontId="7" fillId="0" borderId="0" xfId="3" applyFont="1" applyFill="1" applyBorder="1" applyAlignment="1">
      <alignment vertical="top"/>
    </xf>
    <xf numFmtId="166" fontId="6" fillId="0" borderId="1" xfId="3" applyNumberFormat="1" applyFont="1" applyFill="1" applyBorder="1" applyAlignment="1">
      <alignment vertical="top"/>
    </xf>
    <xf numFmtId="0" fontId="6" fillId="0" borderId="1" xfId="3" applyFont="1" applyFill="1" applyBorder="1" applyAlignment="1">
      <alignment horizontal="left"/>
    </xf>
    <xf numFmtId="166" fontId="6" fillId="0" borderId="1" xfId="1" applyNumberFormat="1" applyFont="1" applyFill="1" applyBorder="1" applyAlignment="1">
      <alignment horizontal="left"/>
    </xf>
    <xf numFmtId="0" fontId="11" fillId="0" borderId="4" xfId="3" applyFont="1" applyFill="1" applyBorder="1" applyAlignment="1">
      <alignment horizontal="center" vertical="top"/>
    </xf>
    <xf numFmtId="0" fontId="9" fillId="0" borderId="1" xfId="3" applyFont="1" applyFill="1" applyBorder="1" applyAlignment="1">
      <alignment vertical="top"/>
    </xf>
    <xf numFmtId="0" fontId="6" fillId="0" borderId="0" xfId="3" applyFont="1" applyFill="1" applyAlignment="1">
      <alignment horizontal="center" vertical="top"/>
    </xf>
    <xf numFmtId="0" fontId="9" fillId="0" borderId="0" xfId="3" applyFont="1" applyFill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8" fillId="0" borderId="1" xfId="3" applyFont="1" applyFill="1" applyBorder="1" applyAlignment="1">
      <alignment horizontal="center" vertical="top"/>
    </xf>
    <xf numFmtId="0" fontId="7" fillId="0" borderId="1" xfId="3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 vertical="top"/>
    </xf>
    <xf numFmtId="166" fontId="7" fillId="0" borderId="1" xfId="29" applyNumberFormat="1" applyFont="1" applyFill="1" applyBorder="1" applyAlignment="1"/>
    <xf numFmtId="0" fontId="6" fillId="0" borderId="0" xfId="3" applyFont="1" applyFill="1" applyAlignment="1">
      <alignment horizontal="left" vertical="top"/>
    </xf>
    <xf numFmtId="0" fontId="9" fillId="0" borderId="0" xfId="3" applyFont="1" applyFill="1" applyAlignment="1">
      <alignment horizontal="left" vertical="top"/>
    </xf>
    <xf numFmtId="166" fontId="4" fillId="0" borderId="7" xfId="3" applyNumberFormat="1" applyFont="1" applyFill="1" applyBorder="1" applyAlignment="1">
      <alignment vertical="top"/>
    </xf>
    <xf numFmtId="165" fontId="4" fillId="2" borderId="2" xfId="1" applyNumberFormat="1" applyFont="1" applyFill="1" applyBorder="1" applyAlignment="1">
      <alignment horizontal="center" vertical="top"/>
    </xf>
    <xf numFmtId="165" fontId="4" fillId="2" borderId="3" xfId="1" applyNumberFormat="1" applyFont="1" applyFill="1" applyBorder="1" applyAlignment="1">
      <alignment horizontal="center" vertical="top"/>
    </xf>
    <xf numFmtId="166" fontId="6" fillId="0" borderId="1" xfId="29" applyNumberFormat="1" applyFont="1" applyFill="1" applyBorder="1" applyAlignment="1">
      <alignment vertical="center"/>
    </xf>
    <xf numFmtId="166" fontId="6" fillId="0" borderId="1" xfId="29" applyNumberFormat="1" applyFont="1" applyFill="1" applyBorder="1" applyAlignment="1">
      <alignment horizontal="left" vertical="top"/>
    </xf>
    <xf numFmtId="0" fontId="9" fillId="0" borderId="1" xfId="3" applyFont="1" applyBorder="1" applyAlignment="1">
      <alignment vertical="top"/>
    </xf>
    <xf numFmtId="10" fontId="9" fillId="0" borderId="1" xfId="3" applyNumberFormat="1" applyFont="1" applyFill="1" applyBorder="1" applyAlignment="1">
      <alignment horizontal="center" vertical="top"/>
    </xf>
    <xf numFmtId="167" fontId="9" fillId="0" borderId="1" xfId="3" applyNumberFormat="1" applyFont="1" applyFill="1" applyBorder="1" applyAlignment="1">
      <alignment horizontal="center" vertical="top"/>
    </xf>
    <xf numFmtId="168" fontId="9" fillId="0" borderId="1" xfId="3" applyNumberFormat="1" applyFont="1" applyFill="1" applyBorder="1" applyAlignment="1">
      <alignment horizontal="center" vertical="top"/>
    </xf>
    <xf numFmtId="165" fontId="4" fillId="2" borderId="4" xfId="2" applyNumberFormat="1" applyFont="1" applyFill="1" applyBorder="1" applyAlignment="1">
      <alignment horizontal="center" vertical="top"/>
    </xf>
    <xf numFmtId="168" fontId="9" fillId="0" borderId="1" xfId="3" applyNumberFormat="1" applyFont="1" applyFill="1" applyBorder="1" applyAlignment="1">
      <alignment vertical="top"/>
    </xf>
    <xf numFmtId="166" fontId="9" fillId="0" borderId="0" xfId="3" applyNumberFormat="1" applyFont="1" applyFill="1" applyAlignment="1">
      <alignment vertical="top"/>
    </xf>
    <xf numFmtId="9" fontId="9" fillId="0" borderId="0" xfId="32" applyFont="1" applyFill="1" applyAlignment="1">
      <alignment vertical="top"/>
    </xf>
    <xf numFmtId="10" fontId="9" fillId="0" borderId="0" xfId="32" applyNumberFormat="1" applyFont="1" applyFill="1" applyAlignment="1">
      <alignment vertical="top"/>
    </xf>
    <xf numFmtId="0" fontId="1" fillId="0" borderId="0" xfId="33"/>
    <xf numFmtId="166" fontId="0" fillId="0" borderId="0" xfId="34" applyNumberFormat="1" applyFont="1" applyFill="1"/>
    <xf numFmtId="0" fontId="1" fillId="0" borderId="0" xfId="35"/>
    <xf numFmtId="0" fontId="12" fillId="0" borderId="0" xfId="3" applyFont="1" applyAlignment="1">
      <alignment vertical="top"/>
    </xf>
    <xf numFmtId="9" fontId="9" fillId="0" borderId="0" xfId="36" applyFont="1" applyAlignment="1">
      <alignment vertical="top"/>
    </xf>
    <xf numFmtId="10" fontId="12" fillId="0" borderId="0" xfId="36" applyNumberFormat="1" applyFont="1" applyAlignment="1">
      <alignment vertical="top"/>
    </xf>
    <xf numFmtId="166" fontId="12" fillId="0" borderId="0" xfId="36" applyNumberFormat="1" applyFont="1" applyAlignment="1">
      <alignment vertical="top"/>
    </xf>
    <xf numFmtId="168" fontId="9" fillId="0" borderId="0" xfId="36" applyNumberFormat="1" applyFont="1" applyAlignment="1">
      <alignment vertical="top"/>
    </xf>
    <xf numFmtId="10" fontId="1" fillId="0" borderId="0" xfId="32" applyNumberFormat="1"/>
    <xf numFmtId="168" fontId="1" fillId="0" borderId="0" xfId="32" applyNumberFormat="1"/>
    <xf numFmtId="168" fontId="9" fillId="0" borderId="0" xfId="32" applyNumberFormat="1" applyFont="1" applyAlignment="1">
      <alignment vertical="top"/>
    </xf>
    <xf numFmtId="3" fontId="9" fillId="0" borderId="1" xfId="3" applyNumberFormat="1" applyFont="1" applyFill="1" applyBorder="1" applyAlignment="1">
      <alignment horizontal="center" vertical="top"/>
    </xf>
    <xf numFmtId="3" fontId="9" fillId="0" borderId="4" xfId="3" applyNumberFormat="1" applyFont="1" applyFill="1" applyBorder="1" applyAlignment="1">
      <alignment horizontal="center" vertical="top"/>
    </xf>
    <xf numFmtId="165" fontId="4" fillId="2" borderId="2" xfId="1" applyNumberFormat="1" applyFont="1" applyFill="1" applyBorder="1" applyAlignment="1">
      <alignment horizontal="center" vertical="top"/>
    </xf>
    <xf numFmtId="165" fontId="4" fillId="2" borderId="3" xfId="1" applyNumberFormat="1" applyFont="1" applyFill="1" applyBorder="1" applyAlignment="1">
      <alignment horizontal="center" vertical="top"/>
    </xf>
    <xf numFmtId="165" fontId="4" fillId="2" borderId="2" xfId="2" applyNumberFormat="1" applyFont="1" applyFill="1" applyBorder="1" applyAlignment="1">
      <alignment horizontal="center" vertical="top" wrapText="1"/>
    </xf>
    <xf numFmtId="165" fontId="4" fillId="2" borderId="3" xfId="2" applyNumberFormat="1" applyFont="1" applyFill="1" applyBorder="1" applyAlignment="1">
      <alignment horizontal="center" vertical="top" wrapText="1"/>
    </xf>
    <xf numFmtId="165" fontId="4" fillId="2" borderId="4" xfId="2" applyNumberFormat="1" applyFont="1" applyFill="1" applyBorder="1" applyAlignment="1">
      <alignment horizontal="center" vertical="top" wrapText="1"/>
    </xf>
    <xf numFmtId="165" fontId="4" fillId="2" borderId="5" xfId="2" applyNumberFormat="1" applyFont="1" applyFill="1" applyBorder="1" applyAlignment="1">
      <alignment horizontal="center" vertical="top" wrapText="1"/>
    </xf>
    <xf numFmtId="165" fontId="4" fillId="2" borderId="1" xfId="2" applyNumberFormat="1" applyFont="1" applyFill="1" applyBorder="1" applyAlignment="1">
      <alignment horizontal="center" vertical="top" wrapText="1"/>
    </xf>
  </cellXfs>
  <cellStyles count="37">
    <cellStyle name="Comma" xfId="29" builtinId="3"/>
    <cellStyle name="Comma 13" xfId="34" xr:uid="{84C02FCE-9840-47FC-8799-F56DDFB81709}"/>
    <cellStyle name="Comma 2" xfId="5" xr:uid="{00000000-0005-0000-0000-000001000000}"/>
    <cellStyle name="Comma 2 2" xfId="2" xr:uid="{00000000-0005-0000-0000-000002000000}"/>
    <cellStyle name="Comma 3" xfId="1" xr:uid="{00000000-0005-0000-0000-000003000000}"/>
    <cellStyle name="Comma 3 2" xfId="6" xr:uid="{00000000-0005-0000-0000-000004000000}"/>
    <cellStyle name="Comma 4" xfId="7" xr:uid="{00000000-0005-0000-0000-000005000000}"/>
    <cellStyle name="Comma 5" xfId="8" xr:uid="{00000000-0005-0000-0000-000006000000}"/>
    <cellStyle name="Comma 6" xfId="9" xr:uid="{00000000-0005-0000-0000-000007000000}"/>
    <cellStyle name="Comma 7" xfId="10" xr:uid="{00000000-0005-0000-0000-000008000000}"/>
    <cellStyle name="Comma 8" xfId="11" xr:uid="{00000000-0005-0000-0000-000009000000}"/>
    <cellStyle name="Comma 9" xfId="31" xr:uid="{00000000-0005-0000-0000-00000A000000}"/>
    <cellStyle name="Normal" xfId="0" builtinId="0"/>
    <cellStyle name="Normal 11" xfId="33" xr:uid="{58A59F82-D9BF-440A-BCAC-B05F36C6C728}"/>
    <cellStyle name="Normal 2" xfId="3" xr:uid="{00000000-0005-0000-0000-00000C000000}"/>
    <cellStyle name="Normal 2 2" xfId="12" xr:uid="{00000000-0005-0000-0000-00000D000000}"/>
    <cellStyle name="Normal 2 2 2" xfId="13" xr:uid="{00000000-0005-0000-0000-00000E000000}"/>
    <cellStyle name="Normal 2 3" xfId="14" xr:uid="{00000000-0005-0000-0000-00000F000000}"/>
    <cellStyle name="Normal 2 4" xfId="4" xr:uid="{00000000-0005-0000-0000-000010000000}"/>
    <cellStyle name="Normal 2 4 2" xfId="30" xr:uid="{00000000-0005-0000-0000-000011000000}"/>
    <cellStyle name="Normal 2 4 3 2" xfId="35" xr:uid="{85CE72D4-2EDA-47BE-8A79-F4EEEDC17E7F}"/>
    <cellStyle name="Normal 3" xfId="15" xr:uid="{00000000-0005-0000-0000-000012000000}"/>
    <cellStyle name="Normal 4" xfId="16" xr:uid="{00000000-0005-0000-0000-000013000000}"/>
    <cellStyle name="Normal 5" xfId="17" xr:uid="{00000000-0005-0000-0000-000014000000}"/>
    <cellStyle name="Normal 6" xfId="18" xr:uid="{00000000-0005-0000-0000-000015000000}"/>
    <cellStyle name="Normal 7" xfId="19" xr:uid="{00000000-0005-0000-0000-000016000000}"/>
    <cellStyle name="Percent" xfId="32" builtinId="5"/>
    <cellStyle name="Percent 2" xfId="20" xr:uid="{00000000-0005-0000-0000-000018000000}"/>
    <cellStyle name="Percent 2 2" xfId="21" xr:uid="{00000000-0005-0000-0000-000019000000}"/>
    <cellStyle name="Percent 3" xfId="22" xr:uid="{00000000-0005-0000-0000-00001A000000}"/>
    <cellStyle name="Percent 3 2" xfId="23" xr:uid="{00000000-0005-0000-0000-00001B000000}"/>
    <cellStyle name="Percent 4" xfId="24" xr:uid="{00000000-0005-0000-0000-00001C000000}"/>
    <cellStyle name="Percent 4 2" xfId="25" xr:uid="{00000000-0005-0000-0000-00001D000000}"/>
    <cellStyle name="Percent 5" xfId="26" xr:uid="{00000000-0005-0000-0000-00001E000000}"/>
    <cellStyle name="Percent 6" xfId="27" xr:uid="{00000000-0005-0000-0000-00001F000000}"/>
    <cellStyle name="Percent 7" xfId="28" xr:uid="{00000000-0005-0000-0000-000020000000}"/>
    <cellStyle name="Percent 8 2" xfId="36" xr:uid="{BF6B3CA1-068D-48D9-B4EB-B313AD69A5C3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GridLines="0" view="pageBreakPreview" zoomScaleNormal="70" zoomScaleSheetLayoutView="100"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E69" activeCellId="1" sqref="E67 E69"/>
    </sheetView>
  </sheetViews>
  <sheetFormatPr defaultRowHeight="15" x14ac:dyDescent="0.25"/>
  <cols>
    <col min="1" max="1" width="38.28515625" style="9" customWidth="1"/>
    <col min="2" max="2" width="7.7109375" style="9" bestFit="1" customWidth="1"/>
    <col min="3" max="3" width="10.7109375" style="9" customWidth="1"/>
    <col min="4" max="4" width="17.5703125" style="9" customWidth="1"/>
    <col min="5" max="5" width="18.28515625" style="9" customWidth="1"/>
    <col min="6" max="6" width="32.5703125" style="9" customWidth="1"/>
    <col min="7" max="7" width="9.140625" style="10" customWidth="1"/>
    <col min="8" max="8" width="14" style="10" customWidth="1"/>
    <col min="9" max="235" width="9.140625" style="10"/>
    <col min="236" max="236" width="38.28515625" style="10" customWidth="1"/>
    <col min="237" max="239" width="0" style="10" hidden="1" customWidth="1"/>
    <col min="240" max="240" width="17.85546875" style="10" customWidth="1"/>
    <col min="241" max="243" width="0" style="10" hidden="1" customWidth="1"/>
    <col min="244" max="246" width="19.85546875" style="10" customWidth="1"/>
    <col min="247" max="250" width="18.85546875" style="10" customWidth="1"/>
    <col min="251" max="251" width="20.140625" style="10" customWidth="1"/>
    <col min="252" max="252" width="19" style="10" customWidth="1"/>
    <col min="253" max="253" width="50.5703125" style="10" bestFit="1" customWidth="1"/>
    <col min="254" max="491" width="9.140625" style="10"/>
    <col min="492" max="492" width="38.28515625" style="10" customWidth="1"/>
    <col min="493" max="495" width="0" style="10" hidden="1" customWidth="1"/>
    <col min="496" max="496" width="17.85546875" style="10" customWidth="1"/>
    <col min="497" max="499" width="0" style="10" hidden="1" customWidth="1"/>
    <col min="500" max="502" width="19.85546875" style="10" customWidth="1"/>
    <col min="503" max="506" width="18.85546875" style="10" customWidth="1"/>
    <col min="507" max="507" width="20.140625" style="10" customWidth="1"/>
    <col min="508" max="508" width="19" style="10" customWidth="1"/>
    <col min="509" max="509" width="50.5703125" style="10" bestFit="1" customWidth="1"/>
    <col min="510" max="747" width="9.140625" style="10"/>
    <col min="748" max="748" width="38.28515625" style="10" customWidth="1"/>
    <col min="749" max="751" width="0" style="10" hidden="1" customWidth="1"/>
    <col min="752" max="752" width="17.85546875" style="10" customWidth="1"/>
    <col min="753" max="755" width="0" style="10" hidden="1" customWidth="1"/>
    <col min="756" max="758" width="19.85546875" style="10" customWidth="1"/>
    <col min="759" max="762" width="18.85546875" style="10" customWidth="1"/>
    <col min="763" max="763" width="20.140625" style="10" customWidth="1"/>
    <col min="764" max="764" width="19" style="10" customWidth="1"/>
    <col min="765" max="765" width="50.5703125" style="10" bestFit="1" customWidth="1"/>
    <col min="766" max="1003" width="9.140625" style="10"/>
    <col min="1004" max="1004" width="38.28515625" style="10" customWidth="1"/>
    <col min="1005" max="1007" width="0" style="10" hidden="1" customWidth="1"/>
    <col min="1008" max="1008" width="17.85546875" style="10" customWidth="1"/>
    <col min="1009" max="1011" width="0" style="10" hidden="1" customWidth="1"/>
    <col min="1012" max="1014" width="19.85546875" style="10" customWidth="1"/>
    <col min="1015" max="1018" width="18.85546875" style="10" customWidth="1"/>
    <col min="1019" max="1019" width="20.140625" style="10" customWidth="1"/>
    <col min="1020" max="1020" width="19" style="10" customWidth="1"/>
    <col min="1021" max="1021" width="50.5703125" style="10" bestFit="1" customWidth="1"/>
    <col min="1022" max="1259" width="9.140625" style="10"/>
    <col min="1260" max="1260" width="38.28515625" style="10" customWidth="1"/>
    <col min="1261" max="1263" width="0" style="10" hidden="1" customWidth="1"/>
    <col min="1264" max="1264" width="17.85546875" style="10" customWidth="1"/>
    <col min="1265" max="1267" width="0" style="10" hidden="1" customWidth="1"/>
    <col min="1268" max="1270" width="19.85546875" style="10" customWidth="1"/>
    <col min="1271" max="1274" width="18.85546875" style="10" customWidth="1"/>
    <col min="1275" max="1275" width="20.140625" style="10" customWidth="1"/>
    <col min="1276" max="1276" width="19" style="10" customWidth="1"/>
    <col min="1277" max="1277" width="50.5703125" style="10" bestFit="1" customWidth="1"/>
    <col min="1278" max="1515" width="9.140625" style="10"/>
    <col min="1516" max="1516" width="38.28515625" style="10" customWidth="1"/>
    <col min="1517" max="1519" width="0" style="10" hidden="1" customWidth="1"/>
    <col min="1520" max="1520" width="17.85546875" style="10" customWidth="1"/>
    <col min="1521" max="1523" width="0" style="10" hidden="1" customWidth="1"/>
    <col min="1524" max="1526" width="19.85546875" style="10" customWidth="1"/>
    <col min="1527" max="1530" width="18.85546875" style="10" customWidth="1"/>
    <col min="1531" max="1531" width="20.140625" style="10" customWidth="1"/>
    <col min="1532" max="1532" width="19" style="10" customWidth="1"/>
    <col min="1533" max="1533" width="50.5703125" style="10" bestFit="1" customWidth="1"/>
    <col min="1534" max="1771" width="9.140625" style="10"/>
    <col min="1772" max="1772" width="38.28515625" style="10" customWidth="1"/>
    <col min="1773" max="1775" width="0" style="10" hidden="1" customWidth="1"/>
    <col min="1776" max="1776" width="17.85546875" style="10" customWidth="1"/>
    <col min="1777" max="1779" width="0" style="10" hidden="1" customWidth="1"/>
    <col min="1780" max="1782" width="19.85546875" style="10" customWidth="1"/>
    <col min="1783" max="1786" width="18.85546875" style="10" customWidth="1"/>
    <col min="1787" max="1787" width="20.140625" style="10" customWidth="1"/>
    <col min="1788" max="1788" width="19" style="10" customWidth="1"/>
    <col min="1789" max="1789" width="50.5703125" style="10" bestFit="1" customWidth="1"/>
    <col min="1790" max="2027" width="9.140625" style="10"/>
    <col min="2028" max="2028" width="38.28515625" style="10" customWidth="1"/>
    <col min="2029" max="2031" width="0" style="10" hidden="1" customWidth="1"/>
    <col min="2032" max="2032" width="17.85546875" style="10" customWidth="1"/>
    <col min="2033" max="2035" width="0" style="10" hidden="1" customWidth="1"/>
    <col min="2036" max="2038" width="19.85546875" style="10" customWidth="1"/>
    <col min="2039" max="2042" width="18.85546875" style="10" customWidth="1"/>
    <col min="2043" max="2043" width="20.140625" style="10" customWidth="1"/>
    <col min="2044" max="2044" width="19" style="10" customWidth="1"/>
    <col min="2045" max="2045" width="50.5703125" style="10" bestFit="1" customWidth="1"/>
    <col min="2046" max="2283" width="9.140625" style="10"/>
    <col min="2284" max="2284" width="38.28515625" style="10" customWidth="1"/>
    <col min="2285" max="2287" width="0" style="10" hidden="1" customWidth="1"/>
    <col min="2288" max="2288" width="17.85546875" style="10" customWidth="1"/>
    <col min="2289" max="2291" width="0" style="10" hidden="1" customWidth="1"/>
    <col min="2292" max="2294" width="19.85546875" style="10" customWidth="1"/>
    <col min="2295" max="2298" width="18.85546875" style="10" customWidth="1"/>
    <col min="2299" max="2299" width="20.140625" style="10" customWidth="1"/>
    <col min="2300" max="2300" width="19" style="10" customWidth="1"/>
    <col min="2301" max="2301" width="50.5703125" style="10" bestFit="1" customWidth="1"/>
    <col min="2302" max="2539" width="9.140625" style="10"/>
    <col min="2540" max="2540" width="38.28515625" style="10" customWidth="1"/>
    <col min="2541" max="2543" width="0" style="10" hidden="1" customWidth="1"/>
    <col min="2544" max="2544" width="17.85546875" style="10" customWidth="1"/>
    <col min="2545" max="2547" width="0" style="10" hidden="1" customWidth="1"/>
    <col min="2548" max="2550" width="19.85546875" style="10" customWidth="1"/>
    <col min="2551" max="2554" width="18.85546875" style="10" customWidth="1"/>
    <col min="2555" max="2555" width="20.140625" style="10" customWidth="1"/>
    <col min="2556" max="2556" width="19" style="10" customWidth="1"/>
    <col min="2557" max="2557" width="50.5703125" style="10" bestFit="1" customWidth="1"/>
    <col min="2558" max="2795" width="9.140625" style="10"/>
    <col min="2796" max="2796" width="38.28515625" style="10" customWidth="1"/>
    <col min="2797" max="2799" width="0" style="10" hidden="1" customWidth="1"/>
    <col min="2800" max="2800" width="17.85546875" style="10" customWidth="1"/>
    <col min="2801" max="2803" width="0" style="10" hidden="1" customWidth="1"/>
    <col min="2804" max="2806" width="19.85546875" style="10" customWidth="1"/>
    <col min="2807" max="2810" width="18.85546875" style="10" customWidth="1"/>
    <col min="2811" max="2811" width="20.140625" style="10" customWidth="1"/>
    <col min="2812" max="2812" width="19" style="10" customWidth="1"/>
    <col min="2813" max="2813" width="50.5703125" style="10" bestFit="1" customWidth="1"/>
    <col min="2814" max="3051" width="9.140625" style="10"/>
    <col min="3052" max="3052" width="38.28515625" style="10" customWidth="1"/>
    <col min="3053" max="3055" width="0" style="10" hidden="1" customWidth="1"/>
    <col min="3056" max="3056" width="17.85546875" style="10" customWidth="1"/>
    <col min="3057" max="3059" width="0" style="10" hidden="1" customWidth="1"/>
    <col min="3060" max="3062" width="19.85546875" style="10" customWidth="1"/>
    <col min="3063" max="3066" width="18.85546875" style="10" customWidth="1"/>
    <col min="3067" max="3067" width="20.140625" style="10" customWidth="1"/>
    <col min="3068" max="3068" width="19" style="10" customWidth="1"/>
    <col min="3069" max="3069" width="50.5703125" style="10" bestFit="1" customWidth="1"/>
    <col min="3070" max="3307" width="9.140625" style="10"/>
    <col min="3308" max="3308" width="38.28515625" style="10" customWidth="1"/>
    <col min="3309" max="3311" width="0" style="10" hidden="1" customWidth="1"/>
    <col min="3312" max="3312" width="17.85546875" style="10" customWidth="1"/>
    <col min="3313" max="3315" width="0" style="10" hidden="1" customWidth="1"/>
    <col min="3316" max="3318" width="19.85546875" style="10" customWidth="1"/>
    <col min="3319" max="3322" width="18.85546875" style="10" customWidth="1"/>
    <col min="3323" max="3323" width="20.140625" style="10" customWidth="1"/>
    <col min="3324" max="3324" width="19" style="10" customWidth="1"/>
    <col min="3325" max="3325" width="50.5703125" style="10" bestFit="1" customWidth="1"/>
    <col min="3326" max="3563" width="9.140625" style="10"/>
    <col min="3564" max="3564" width="38.28515625" style="10" customWidth="1"/>
    <col min="3565" max="3567" width="0" style="10" hidden="1" customWidth="1"/>
    <col min="3568" max="3568" width="17.85546875" style="10" customWidth="1"/>
    <col min="3569" max="3571" width="0" style="10" hidden="1" customWidth="1"/>
    <col min="3572" max="3574" width="19.85546875" style="10" customWidth="1"/>
    <col min="3575" max="3578" width="18.85546875" style="10" customWidth="1"/>
    <col min="3579" max="3579" width="20.140625" style="10" customWidth="1"/>
    <col min="3580" max="3580" width="19" style="10" customWidth="1"/>
    <col min="3581" max="3581" width="50.5703125" style="10" bestFit="1" customWidth="1"/>
    <col min="3582" max="3819" width="9.140625" style="10"/>
    <col min="3820" max="3820" width="38.28515625" style="10" customWidth="1"/>
    <col min="3821" max="3823" width="0" style="10" hidden="1" customWidth="1"/>
    <col min="3824" max="3824" width="17.85546875" style="10" customWidth="1"/>
    <col min="3825" max="3827" width="0" style="10" hidden="1" customWidth="1"/>
    <col min="3828" max="3830" width="19.85546875" style="10" customWidth="1"/>
    <col min="3831" max="3834" width="18.85546875" style="10" customWidth="1"/>
    <col min="3835" max="3835" width="20.140625" style="10" customWidth="1"/>
    <col min="3836" max="3836" width="19" style="10" customWidth="1"/>
    <col min="3837" max="3837" width="50.5703125" style="10" bestFit="1" customWidth="1"/>
    <col min="3838" max="4075" width="9.140625" style="10"/>
    <col min="4076" max="4076" width="38.28515625" style="10" customWidth="1"/>
    <col min="4077" max="4079" width="0" style="10" hidden="1" customWidth="1"/>
    <col min="4080" max="4080" width="17.85546875" style="10" customWidth="1"/>
    <col min="4081" max="4083" width="0" style="10" hidden="1" customWidth="1"/>
    <col min="4084" max="4086" width="19.85546875" style="10" customWidth="1"/>
    <col min="4087" max="4090" width="18.85546875" style="10" customWidth="1"/>
    <col min="4091" max="4091" width="20.140625" style="10" customWidth="1"/>
    <col min="4092" max="4092" width="19" style="10" customWidth="1"/>
    <col min="4093" max="4093" width="50.5703125" style="10" bestFit="1" customWidth="1"/>
    <col min="4094" max="4331" width="9.140625" style="10"/>
    <col min="4332" max="4332" width="38.28515625" style="10" customWidth="1"/>
    <col min="4333" max="4335" width="0" style="10" hidden="1" customWidth="1"/>
    <col min="4336" max="4336" width="17.85546875" style="10" customWidth="1"/>
    <col min="4337" max="4339" width="0" style="10" hidden="1" customWidth="1"/>
    <col min="4340" max="4342" width="19.85546875" style="10" customWidth="1"/>
    <col min="4343" max="4346" width="18.85546875" style="10" customWidth="1"/>
    <col min="4347" max="4347" width="20.140625" style="10" customWidth="1"/>
    <col min="4348" max="4348" width="19" style="10" customWidth="1"/>
    <col min="4349" max="4349" width="50.5703125" style="10" bestFit="1" customWidth="1"/>
    <col min="4350" max="4587" width="9.140625" style="10"/>
    <col min="4588" max="4588" width="38.28515625" style="10" customWidth="1"/>
    <col min="4589" max="4591" width="0" style="10" hidden="1" customWidth="1"/>
    <col min="4592" max="4592" width="17.85546875" style="10" customWidth="1"/>
    <col min="4593" max="4595" width="0" style="10" hidden="1" customWidth="1"/>
    <col min="4596" max="4598" width="19.85546875" style="10" customWidth="1"/>
    <col min="4599" max="4602" width="18.85546875" style="10" customWidth="1"/>
    <col min="4603" max="4603" width="20.140625" style="10" customWidth="1"/>
    <col min="4604" max="4604" width="19" style="10" customWidth="1"/>
    <col min="4605" max="4605" width="50.5703125" style="10" bestFit="1" customWidth="1"/>
    <col min="4606" max="4843" width="9.140625" style="10"/>
    <col min="4844" max="4844" width="38.28515625" style="10" customWidth="1"/>
    <col min="4845" max="4847" width="0" style="10" hidden="1" customWidth="1"/>
    <col min="4848" max="4848" width="17.85546875" style="10" customWidth="1"/>
    <col min="4849" max="4851" width="0" style="10" hidden="1" customWidth="1"/>
    <col min="4852" max="4854" width="19.85546875" style="10" customWidth="1"/>
    <col min="4855" max="4858" width="18.85546875" style="10" customWidth="1"/>
    <col min="4859" max="4859" width="20.140625" style="10" customWidth="1"/>
    <col min="4860" max="4860" width="19" style="10" customWidth="1"/>
    <col min="4861" max="4861" width="50.5703125" style="10" bestFit="1" customWidth="1"/>
    <col min="4862" max="5099" width="9.140625" style="10"/>
    <col min="5100" max="5100" width="38.28515625" style="10" customWidth="1"/>
    <col min="5101" max="5103" width="0" style="10" hidden="1" customWidth="1"/>
    <col min="5104" max="5104" width="17.85546875" style="10" customWidth="1"/>
    <col min="5105" max="5107" width="0" style="10" hidden="1" customWidth="1"/>
    <col min="5108" max="5110" width="19.85546875" style="10" customWidth="1"/>
    <col min="5111" max="5114" width="18.85546875" style="10" customWidth="1"/>
    <col min="5115" max="5115" width="20.140625" style="10" customWidth="1"/>
    <col min="5116" max="5116" width="19" style="10" customWidth="1"/>
    <col min="5117" max="5117" width="50.5703125" style="10" bestFit="1" customWidth="1"/>
    <col min="5118" max="5355" width="9.140625" style="10"/>
    <col min="5356" max="5356" width="38.28515625" style="10" customWidth="1"/>
    <col min="5357" max="5359" width="0" style="10" hidden="1" customWidth="1"/>
    <col min="5360" max="5360" width="17.85546875" style="10" customWidth="1"/>
    <col min="5361" max="5363" width="0" style="10" hidden="1" customWidth="1"/>
    <col min="5364" max="5366" width="19.85546875" style="10" customWidth="1"/>
    <col min="5367" max="5370" width="18.85546875" style="10" customWidth="1"/>
    <col min="5371" max="5371" width="20.140625" style="10" customWidth="1"/>
    <col min="5372" max="5372" width="19" style="10" customWidth="1"/>
    <col min="5373" max="5373" width="50.5703125" style="10" bestFit="1" customWidth="1"/>
    <col min="5374" max="5611" width="9.140625" style="10"/>
    <col min="5612" max="5612" width="38.28515625" style="10" customWidth="1"/>
    <col min="5613" max="5615" width="0" style="10" hidden="1" customWidth="1"/>
    <col min="5616" max="5616" width="17.85546875" style="10" customWidth="1"/>
    <col min="5617" max="5619" width="0" style="10" hidden="1" customWidth="1"/>
    <col min="5620" max="5622" width="19.85546875" style="10" customWidth="1"/>
    <col min="5623" max="5626" width="18.85546875" style="10" customWidth="1"/>
    <col min="5627" max="5627" width="20.140625" style="10" customWidth="1"/>
    <col min="5628" max="5628" width="19" style="10" customWidth="1"/>
    <col min="5629" max="5629" width="50.5703125" style="10" bestFit="1" customWidth="1"/>
    <col min="5630" max="5867" width="9.140625" style="10"/>
    <col min="5868" max="5868" width="38.28515625" style="10" customWidth="1"/>
    <col min="5869" max="5871" width="0" style="10" hidden="1" customWidth="1"/>
    <col min="5872" max="5872" width="17.85546875" style="10" customWidth="1"/>
    <col min="5873" max="5875" width="0" style="10" hidden="1" customWidth="1"/>
    <col min="5876" max="5878" width="19.85546875" style="10" customWidth="1"/>
    <col min="5879" max="5882" width="18.85546875" style="10" customWidth="1"/>
    <col min="5883" max="5883" width="20.140625" style="10" customWidth="1"/>
    <col min="5884" max="5884" width="19" style="10" customWidth="1"/>
    <col min="5885" max="5885" width="50.5703125" style="10" bestFit="1" customWidth="1"/>
    <col min="5886" max="6123" width="9.140625" style="10"/>
    <col min="6124" max="6124" width="38.28515625" style="10" customWidth="1"/>
    <col min="6125" max="6127" width="0" style="10" hidden="1" customWidth="1"/>
    <col min="6128" max="6128" width="17.85546875" style="10" customWidth="1"/>
    <col min="6129" max="6131" width="0" style="10" hidden="1" customWidth="1"/>
    <col min="6132" max="6134" width="19.85546875" style="10" customWidth="1"/>
    <col min="6135" max="6138" width="18.85546875" style="10" customWidth="1"/>
    <col min="6139" max="6139" width="20.140625" style="10" customWidth="1"/>
    <col min="6140" max="6140" width="19" style="10" customWidth="1"/>
    <col min="6141" max="6141" width="50.5703125" style="10" bestFit="1" customWidth="1"/>
    <col min="6142" max="6379" width="9.140625" style="10"/>
    <col min="6380" max="6380" width="38.28515625" style="10" customWidth="1"/>
    <col min="6381" max="6383" width="0" style="10" hidden="1" customWidth="1"/>
    <col min="6384" max="6384" width="17.85546875" style="10" customWidth="1"/>
    <col min="6385" max="6387" width="0" style="10" hidden="1" customWidth="1"/>
    <col min="6388" max="6390" width="19.85546875" style="10" customWidth="1"/>
    <col min="6391" max="6394" width="18.85546875" style="10" customWidth="1"/>
    <col min="6395" max="6395" width="20.140625" style="10" customWidth="1"/>
    <col min="6396" max="6396" width="19" style="10" customWidth="1"/>
    <col min="6397" max="6397" width="50.5703125" style="10" bestFit="1" customWidth="1"/>
    <col min="6398" max="6635" width="9.140625" style="10"/>
    <col min="6636" max="6636" width="38.28515625" style="10" customWidth="1"/>
    <col min="6637" max="6639" width="0" style="10" hidden="1" customWidth="1"/>
    <col min="6640" max="6640" width="17.85546875" style="10" customWidth="1"/>
    <col min="6641" max="6643" width="0" style="10" hidden="1" customWidth="1"/>
    <col min="6644" max="6646" width="19.85546875" style="10" customWidth="1"/>
    <col min="6647" max="6650" width="18.85546875" style="10" customWidth="1"/>
    <col min="6651" max="6651" width="20.140625" style="10" customWidth="1"/>
    <col min="6652" max="6652" width="19" style="10" customWidth="1"/>
    <col min="6653" max="6653" width="50.5703125" style="10" bestFit="1" customWidth="1"/>
    <col min="6654" max="6891" width="9.140625" style="10"/>
    <col min="6892" max="6892" width="38.28515625" style="10" customWidth="1"/>
    <col min="6893" max="6895" width="0" style="10" hidden="1" customWidth="1"/>
    <col min="6896" max="6896" width="17.85546875" style="10" customWidth="1"/>
    <col min="6897" max="6899" width="0" style="10" hidden="1" customWidth="1"/>
    <col min="6900" max="6902" width="19.85546875" style="10" customWidth="1"/>
    <col min="6903" max="6906" width="18.85546875" style="10" customWidth="1"/>
    <col min="6907" max="6907" width="20.140625" style="10" customWidth="1"/>
    <col min="6908" max="6908" width="19" style="10" customWidth="1"/>
    <col min="6909" max="6909" width="50.5703125" style="10" bestFit="1" customWidth="1"/>
    <col min="6910" max="7147" width="9.140625" style="10"/>
    <col min="7148" max="7148" width="38.28515625" style="10" customWidth="1"/>
    <col min="7149" max="7151" width="0" style="10" hidden="1" customWidth="1"/>
    <col min="7152" max="7152" width="17.85546875" style="10" customWidth="1"/>
    <col min="7153" max="7155" width="0" style="10" hidden="1" customWidth="1"/>
    <col min="7156" max="7158" width="19.85546875" style="10" customWidth="1"/>
    <col min="7159" max="7162" width="18.85546875" style="10" customWidth="1"/>
    <col min="7163" max="7163" width="20.140625" style="10" customWidth="1"/>
    <col min="7164" max="7164" width="19" style="10" customWidth="1"/>
    <col min="7165" max="7165" width="50.5703125" style="10" bestFit="1" customWidth="1"/>
    <col min="7166" max="7403" width="9.140625" style="10"/>
    <col min="7404" max="7404" width="38.28515625" style="10" customWidth="1"/>
    <col min="7405" max="7407" width="0" style="10" hidden="1" customWidth="1"/>
    <col min="7408" max="7408" width="17.85546875" style="10" customWidth="1"/>
    <col min="7409" max="7411" width="0" style="10" hidden="1" customWidth="1"/>
    <col min="7412" max="7414" width="19.85546875" style="10" customWidth="1"/>
    <col min="7415" max="7418" width="18.85546875" style="10" customWidth="1"/>
    <col min="7419" max="7419" width="20.140625" style="10" customWidth="1"/>
    <col min="7420" max="7420" width="19" style="10" customWidth="1"/>
    <col min="7421" max="7421" width="50.5703125" style="10" bestFit="1" customWidth="1"/>
    <col min="7422" max="7659" width="9.140625" style="10"/>
    <col min="7660" max="7660" width="38.28515625" style="10" customWidth="1"/>
    <col min="7661" max="7663" width="0" style="10" hidden="1" customWidth="1"/>
    <col min="7664" max="7664" width="17.85546875" style="10" customWidth="1"/>
    <col min="7665" max="7667" width="0" style="10" hidden="1" customWidth="1"/>
    <col min="7668" max="7670" width="19.85546875" style="10" customWidth="1"/>
    <col min="7671" max="7674" width="18.85546875" style="10" customWidth="1"/>
    <col min="7675" max="7675" width="20.140625" style="10" customWidth="1"/>
    <col min="7676" max="7676" width="19" style="10" customWidth="1"/>
    <col min="7677" max="7677" width="50.5703125" style="10" bestFit="1" customWidth="1"/>
    <col min="7678" max="7915" width="9.140625" style="10"/>
    <col min="7916" max="7916" width="38.28515625" style="10" customWidth="1"/>
    <col min="7917" max="7919" width="0" style="10" hidden="1" customWidth="1"/>
    <col min="7920" max="7920" width="17.85546875" style="10" customWidth="1"/>
    <col min="7921" max="7923" width="0" style="10" hidden="1" customWidth="1"/>
    <col min="7924" max="7926" width="19.85546875" style="10" customWidth="1"/>
    <col min="7927" max="7930" width="18.85546875" style="10" customWidth="1"/>
    <col min="7931" max="7931" width="20.140625" style="10" customWidth="1"/>
    <col min="7932" max="7932" width="19" style="10" customWidth="1"/>
    <col min="7933" max="7933" width="50.5703125" style="10" bestFit="1" customWidth="1"/>
    <col min="7934" max="8171" width="9.140625" style="10"/>
    <col min="8172" max="8172" width="38.28515625" style="10" customWidth="1"/>
    <col min="8173" max="8175" width="0" style="10" hidden="1" customWidth="1"/>
    <col min="8176" max="8176" width="17.85546875" style="10" customWidth="1"/>
    <col min="8177" max="8179" width="0" style="10" hidden="1" customWidth="1"/>
    <col min="8180" max="8182" width="19.85546875" style="10" customWidth="1"/>
    <col min="8183" max="8186" width="18.85546875" style="10" customWidth="1"/>
    <col min="8187" max="8187" width="20.140625" style="10" customWidth="1"/>
    <col min="8188" max="8188" width="19" style="10" customWidth="1"/>
    <col min="8189" max="8189" width="50.5703125" style="10" bestFit="1" customWidth="1"/>
    <col min="8190" max="8427" width="9.140625" style="10"/>
    <col min="8428" max="8428" width="38.28515625" style="10" customWidth="1"/>
    <col min="8429" max="8431" width="0" style="10" hidden="1" customWidth="1"/>
    <col min="8432" max="8432" width="17.85546875" style="10" customWidth="1"/>
    <col min="8433" max="8435" width="0" style="10" hidden="1" customWidth="1"/>
    <col min="8436" max="8438" width="19.85546875" style="10" customWidth="1"/>
    <col min="8439" max="8442" width="18.85546875" style="10" customWidth="1"/>
    <col min="8443" max="8443" width="20.140625" style="10" customWidth="1"/>
    <col min="8444" max="8444" width="19" style="10" customWidth="1"/>
    <col min="8445" max="8445" width="50.5703125" style="10" bestFit="1" customWidth="1"/>
    <col min="8446" max="8683" width="9.140625" style="10"/>
    <col min="8684" max="8684" width="38.28515625" style="10" customWidth="1"/>
    <col min="8685" max="8687" width="0" style="10" hidden="1" customWidth="1"/>
    <col min="8688" max="8688" width="17.85546875" style="10" customWidth="1"/>
    <col min="8689" max="8691" width="0" style="10" hidden="1" customWidth="1"/>
    <col min="8692" max="8694" width="19.85546875" style="10" customWidth="1"/>
    <col min="8695" max="8698" width="18.85546875" style="10" customWidth="1"/>
    <col min="8699" max="8699" width="20.140625" style="10" customWidth="1"/>
    <col min="8700" max="8700" width="19" style="10" customWidth="1"/>
    <col min="8701" max="8701" width="50.5703125" style="10" bestFit="1" customWidth="1"/>
    <col min="8702" max="8939" width="9.140625" style="10"/>
    <col min="8940" max="8940" width="38.28515625" style="10" customWidth="1"/>
    <col min="8941" max="8943" width="0" style="10" hidden="1" customWidth="1"/>
    <col min="8944" max="8944" width="17.85546875" style="10" customWidth="1"/>
    <col min="8945" max="8947" width="0" style="10" hidden="1" customWidth="1"/>
    <col min="8948" max="8950" width="19.85546875" style="10" customWidth="1"/>
    <col min="8951" max="8954" width="18.85546875" style="10" customWidth="1"/>
    <col min="8955" max="8955" width="20.140625" style="10" customWidth="1"/>
    <col min="8956" max="8956" width="19" style="10" customWidth="1"/>
    <col min="8957" max="8957" width="50.5703125" style="10" bestFit="1" customWidth="1"/>
    <col min="8958" max="9195" width="9.140625" style="10"/>
    <col min="9196" max="9196" width="38.28515625" style="10" customWidth="1"/>
    <col min="9197" max="9199" width="0" style="10" hidden="1" customWidth="1"/>
    <col min="9200" max="9200" width="17.85546875" style="10" customWidth="1"/>
    <col min="9201" max="9203" width="0" style="10" hidden="1" customWidth="1"/>
    <col min="9204" max="9206" width="19.85546875" style="10" customWidth="1"/>
    <col min="9207" max="9210" width="18.85546875" style="10" customWidth="1"/>
    <col min="9211" max="9211" width="20.140625" style="10" customWidth="1"/>
    <col min="9212" max="9212" width="19" style="10" customWidth="1"/>
    <col min="9213" max="9213" width="50.5703125" style="10" bestFit="1" customWidth="1"/>
    <col min="9214" max="9451" width="9.140625" style="10"/>
    <col min="9452" max="9452" width="38.28515625" style="10" customWidth="1"/>
    <col min="9453" max="9455" width="0" style="10" hidden="1" customWidth="1"/>
    <col min="9456" max="9456" width="17.85546875" style="10" customWidth="1"/>
    <col min="9457" max="9459" width="0" style="10" hidden="1" customWidth="1"/>
    <col min="9460" max="9462" width="19.85546875" style="10" customWidth="1"/>
    <col min="9463" max="9466" width="18.85546875" style="10" customWidth="1"/>
    <col min="9467" max="9467" width="20.140625" style="10" customWidth="1"/>
    <col min="9468" max="9468" width="19" style="10" customWidth="1"/>
    <col min="9469" max="9469" width="50.5703125" style="10" bestFit="1" customWidth="1"/>
    <col min="9470" max="9707" width="9.140625" style="10"/>
    <col min="9708" max="9708" width="38.28515625" style="10" customWidth="1"/>
    <col min="9709" max="9711" width="0" style="10" hidden="1" customWidth="1"/>
    <col min="9712" max="9712" width="17.85546875" style="10" customWidth="1"/>
    <col min="9713" max="9715" width="0" style="10" hidden="1" customWidth="1"/>
    <col min="9716" max="9718" width="19.85546875" style="10" customWidth="1"/>
    <col min="9719" max="9722" width="18.85546875" style="10" customWidth="1"/>
    <col min="9723" max="9723" width="20.140625" style="10" customWidth="1"/>
    <col min="9724" max="9724" width="19" style="10" customWidth="1"/>
    <col min="9725" max="9725" width="50.5703125" style="10" bestFit="1" customWidth="1"/>
    <col min="9726" max="9963" width="9.140625" style="10"/>
    <col min="9964" max="9964" width="38.28515625" style="10" customWidth="1"/>
    <col min="9965" max="9967" width="0" style="10" hidden="1" customWidth="1"/>
    <col min="9968" max="9968" width="17.85546875" style="10" customWidth="1"/>
    <col min="9969" max="9971" width="0" style="10" hidden="1" customWidth="1"/>
    <col min="9972" max="9974" width="19.85546875" style="10" customWidth="1"/>
    <col min="9975" max="9978" width="18.85546875" style="10" customWidth="1"/>
    <col min="9979" max="9979" width="20.140625" style="10" customWidth="1"/>
    <col min="9980" max="9980" width="19" style="10" customWidth="1"/>
    <col min="9981" max="9981" width="50.5703125" style="10" bestFit="1" customWidth="1"/>
    <col min="9982" max="10219" width="9.140625" style="10"/>
    <col min="10220" max="10220" width="38.28515625" style="10" customWidth="1"/>
    <col min="10221" max="10223" width="0" style="10" hidden="1" customWidth="1"/>
    <col min="10224" max="10224" width="17.85546875" style="10" customWidth="1"/>
    <col min="10225" max="10227" width="0" style="10" hidden="1" customWidth="1"/>
    <col min="10228" max="10230" width="19.85546875" style="10" customWidth="1"/>
    <col min="10231" max="10234" width="18.85546875" style="10" customWidth="1"/>
    <col min="10235" max="10235" width="20.140625" style="10" customWidth="1"/>
    <col min="10236" max="10236" width="19" style="10" customWidth="1"/>
    <col min="10237" max="10237" width="50.5703125" style="10" bestFit="1" customWidth="1"/>
    <col min="10238" max="10475" width="9.140625" style="10"/>
    <col min="10476" max="10476" width="38.28515625" style="10" customWidth="1"/>
    <col min="10477" max="10479" width="0" style="10" hidden="1" customWidth="1"/>
    <col min="10480" max="10480" width="17.85546875" style="10" customWidth="1"/>
    <col min="10481" max="10483" width="0" style="10" hidden="1" customWidth="1"/>
    <col min="10484" max="10486" width="19.85546875" style="10" customWidth="1"/>
    <col min="10487" max="10490" width="18.85546875" style="10" customWidth="1"/>
    <col min="10491" max="10491" width="20.140625" style="10" customWidth="1"/>
    <col min="10492" max="10492" width="19" style="10" customWidth="1"/>
    <col min="10493" max="10493" width="50.5703125" style="10" bestFit="1" customWidth="1"/>
    <col min="10494" max="10731" width="9.140625" style="10"/>
    <col min="10732" max="10732" width="38.28515625" style="10" customWidth="1"/>
    <col min="10733" max="10735" width="0" style="10" hidden="1" customWidth="1"/>
    <col min="10736" max="10736" width="17.85546875" style="10" customWidth="1"/>
    <col min="10737" max="10739" width="0" style="10" hidden="1" customWidth="1"/>
    <col min="10740" max="10742" width="19.85546875" style="10" customWidth="1"/>
    <col min="10743" max="10746" width="18.85546875" style="10" customWidth="1"/>
    <col min="10747" max="10747" width="20.140625" style="10" customWidth="1"/>
    <col min="10748" max="10748" width="19" style="10" customWidth="1"/>
    <col min="10749" max="10749" width="50.5703125" style="10" bestFit="1" customWidth="1"/>
    <col min="10750" max="10987" width="9.140625" style="10"/>
    <col min="10988" max="10988" width="38.28515625" style="10" customWidth="1"/>
    <col min="10989" max="10991" width="0" style="10" hidden="1" customWidth="1"/>
    <col min="10992" max="10992" width="17.85546875" style="10" customWidth="1"/>
    <col min="10993" max="10995" width="0" style="10" hidden="1" customWidth="1"/>
    <col min="10996" max="10998" width="19.85546875" style="10" customWidth="1"/>
    <col min="10999" max="11002" width="18.85546875" style="10" customWidth="1"/>
    <col min="11003" max="11003" width="20.140625" style="10" customWidth="1"/>
    <col min="11004" max="11004" width="19" style="10" customWidth="1"/>
    <col min="11005" max="11005" width="50.5703125" style="10" bestFit="1" customWidth="1"/>
    <col min="11006" max="11243" width="9.140625" style="10"/>
    <col min="11244" max="11244" width="38.28515625" style="10" customWidth="1"/>
    <col min="11245" max="11247" width="0" style="10" hidden="1" customWidth="1"/>
    <col min="11248" max="11248" width="17.85546875" style="10" customWidth="1"/>
    <col min="11249" max="11251" width="0" style="10" hidden="1" customWidth="1"/>
    <col min="11252" max="11254" width="19.85546875" style="10" customWidth="1"/>
    <col min="11255" max="11258" width="18.85546875" style="10" customWidth="1"/>
    <col min="11259" max="11259" width="20.140625" style="10" customWidth="1"/>
    <col min="11260" max="11260" width="19" style="10" customWidth="1"/>
    <col min="11261" max="11261" width="50.5703125" style="10" bestFit="1" customWidth="1"/>
    <col min="11262" max="11499" width="9.140625" style="10"/>
    <col min="11500" max="11500" width="38.28515625" style="10" customWidth="1"/>
    <col min="11501" max="11503" width="0" style="10" hidden="1" customWidth="1"/>
    <col min="11504" max="11504" width="17.85546875" style="10" customWidth="1"/>
    <col min="11505" max="11507" width="0" style="10" hidden="1" customWidth="1"/>
    <col min="11508" max="11510" width="19.85546875" style="10" customWidth="1"/>
    <col min="11511" max="11514" width="18.85546875" style="10" customWidth="1"/>
    <col min="11515" max="11515" width="20.140625" style="10" customWidth="1"/>
    <col min="11516" max="11516" width="19" style="10" customWidth="1"/>
    <col min="11517" max="11517" width="50.5703125" style="10" bestFit="1" customWidth="1"/>
    <col min="11518" max="11755" width="9.140625" style="10"/>
    <col min="11756" max="11756" width="38.28515625" style="10" customWidth="1"/>
    <col min="11757" max="11759" width="0" style="10" hidden="1" customWidth="1"/>
    <col min="11760" max="11760" width="17.85546875" style="10" customWidth="1"/>
    <col min="11761" max="11763" width="0" style="10" hidden="1" customWidth="1"/>
    <col min="11764" max="11766" width="19.85546875" style="10" customWidth="1"/>
    <col min="11767" max="11770" width="18.85546875" style="10" customWidth="1"/>
    <col min="11771" max="11771" width="20.140625" style="10" customWidth="1"/>
    <col min="11772" max="11772" width="19" style="10" customWidth="1"/>
    <col min="11773" max="11773" width="50.5703125" style="10" bestFit="1" customWidth="1"/>
    <col min="11774" max="12011" width="9.140625" style="10"/>
    <col min="12012" max="12012" width="38.28515625" style="10" customWidth="1"/>
    <col min="12013" max="12015" width="0" style="10" hidden="1" customWidth="1"/>
    <col min="12016" max="12016" width="17.85546875" style="10" customWidth="1"/>
    <col min="12017" max="12019" width="0" style="10" hidden="1" customWidth="1"/>
    <col min="12020" max="12022" width="19.85546875" style="10" customWidth="1"/>
    <col min="12023" max="12026" width="18.85546875" style="10" customWidth="1"/>
    <col min="12027" max="12027" width="20.140625" style="10" customWidth="1"/>
    <col min="12028" max="12028" width="19" style="10" customWidth="1"/>
    <col min="12029" max="12029" width="50.5703125" style="10" bestFit="1" customWidth="1"/>
    <col min="12030" max="12267" width="9.140625" style="10"/>
    <col min="12268" max="12268" width="38.28515625" style="10" customWidth="1"/>
    <col min="12269" max="12271" width="0" style="10" hidden="1" customWidth="1"/>
    <col min="12272" max="12272" width="17.85546875" style="10" customWidth="1"/>
    <col min="12273" max="12275" width="0" style="10" hidden="1" customWidth="1"/>
    <col min="12276" max="12278" width="19.85546875" style="10" customWidth="1"/>
    <col min="12279" max="12282" width="18.85546875" style="10" customWidth="1"/>
    <col min="12283" max="12283" width="20.140625" style="10" customWidth="1"/>
    <col min="12284" max="12284" width="19" style="10" customWidth="1"/>
    <col min="12285" max="12285" width="50.5703125" style="10" bestFit="1" customWidth="1"/>
    <col min="12286" max="12523" width="9.140625" style="10"/>
    <col min="12524" max="12524" width="38.28515625" style="10" customWidth="1"/>
    <col min="12525" max="12527" width="0" style="10" hidden="1" customWidth="1"/>
    <col min="12528" max="12528" width="17.85546875" style="10" customWidth="1"/>
    <col min="12529" max="12531" width="0" style="10" hidden="1" customWidth="1"/>
    <col min="12532" max="12534" width="19.85546875" style="10" customWidth="1"/>
    <col min="12535" max="12538" width="18.85546875" style="10" customWidth="1"/>
    <col min="12539" max="12539" width="20.140625" style="10" customWidth="1"/>
    <col min="12540" max="12540" width="19" style="10" customWidth="1"/>
    <col min="12541" max="12541" width="50.5703125" style="10" bestFit="1" customWidth="1"/>
    <col min="12542" max="12779" width="9.140625" style="10"/>
    <col min="12780" max="12780" width="38.28515625" style="10" customWidth="1"/>
    <col min="12781" max="12783" width="0" style="10" hidden="1" customWidth="1"/>
    <col min="12784" max="12784" width="17.85546875" style="10" customWidth="1"/>
    <col min="12785" max="12787" width="0" style="10" hidden="1" customWidth="1"/>
    <col min="12788" max="12790" width="19.85546875" style="10" customWidth="1"/>
    <col min="12791" max="12794" width="18.85546875" style="10" customWidth="1"/>
    <col min="12795" max="12795" width="20.140625" style="10" customWidth="1"/>
    <col min="12796" max="12796" width="19" style="10" customWidth="1"/>
    <col min="12797" max="12797" width="50.5703125" style="10" bestFit="1" customWidth="1"/>
    <col min="12798" max="13035" width="9.140625" style="10"/>
    <col min="13036" max="13036" width="38.28515625" style="10" customWidth="1"/>
    <col min="13037" max="13039" width="0" style="10" hidden="1" customWidth="1"/>
    <col min="13040" max="13040" width="17.85546875" style="10" customWidth="1"/>
    <col min="13041" max="13043" width="0" style="10" hidden="1" customWidth="1"/>
    <col min="13044" max="13046" width="19.85546875" style="10" customWidth="1"/>
    <col min="13047" max="13050" width="18.85546875" style="10" customWidth="1"/>
    <col min="13051" max="13051" width="20.140625" style="10" customWidth="1"/>
    <col min="13052" max="13052" width="19" style="10" customWidth="1"/>
    <col min="13053" max="13053" width="50.5703125" style="10" bestFit="1" customWidth="1"/>
    <col min="13054" max="13291" width="9.140625" style="10"/>
    <col min="13292" max="13292" width="38.28515625" style="10" customWidth="1"/>
    <col min="13293" max="13295" width="0" style="10" hidden="1" customWidth="1"/>
    <col min="13296" max="13296" width="17.85546875" style="10" customWidth="1"/>
    <col min="13297" max="13299" width="0" style="10" hidden="1" customWidth="1"/>
    <col min="13300" max="13302" width="19.85546875" style="10" customWidth="1"/>
    <col min="13303" max="13306" width="18.85546875" style="10" customWidth="1"/>
    <col min="13307" max="13307" width="20.140625" style="10" customWidth="1"/>
    <col min="13308" max="13308" width="19" style="10" customWidth="1"/>
    <col min="13309" max="13309" width="50.5703125" style="10" bestFit="1" customWidth="1"/>
    <col min="13310" max="13547" width="9.140625" style="10"/>
    <col min="13548" max="13548" width="38.28515625" style="10" customWidth="1"/>
    <col min="13549" max="13551" width="0" style="10" hidden="1" customWidth="1"/>
    <col min="13552" max="13552" width="17.85546875" style="10" customWidth="1"/>
    <col min="13553" max="13555" width="0" style="10" hidden="1" customWidth="1"/>
    <col min="13556" max="13558" width="19.85546875" style="10" customWidth="1"/>
    <col min="13559" max="13562" width="18.85546875" style="10" customWidth="1"/>
    <col min="13563" max="13563" width="20.140625" style="10" customWidth="1"/>
    <col min="13564" max="13564" width="19" style="10" customWidth="1"/>
    <col min="13565" max="13565" width="50.5703125" style="10" bestFit="1" customWidth="1"/>
    <col min="13566" max="13803" width="9.140625" style="10"/>
    <col min="13804" max="13804" width="38.28515625" style="10" customWidth="1"/>
    <col min="13805" max="13807" width="0" style="10" hidden="1" customWidth="1"/>
    <col min="13808" max="13808" width="17.85546875" style="10" customWidth="1"/>
    <col min="13809" max="13811" width="0" style="10" hidden="1" customWidth="1"/>
    <col min="13812" max="13814" width="19.85546875" style="10" customWidth="1"/>
    <col min="13815" max="13818" width="18.85546875" style="10" customWidth="1"/>
    <col min="13819" max="13819" width="20.140625" style="10" customWidth="1"/>
    <col min="13820" max="13820" width="19" style="10" customWidth="1"/>
    <col min="13821" max="13821" width="50.5703125" style="10" bestFit="1" customWidth="1"/>
    <col min="13822" max="14059" width="9.140625" style="10"/>
    <col min="14060" max="14060" width="38.28515625" style="10" customWidth="1"/>
    <col min="14061" max="14063" width="0" style="10" hidden="1" customWidth="1"/>
    <col min="14064" max="14064" width="17.85546875" style="10" customWidth="1"/>
    <col min="14065" max="14067" width="0" style="10" hidden="1" customWidth="1"/>
    <col min="14068" max="14070" width="19.85546875" style="10" customWidth="1"/>
    <col min="14071" max="14074" width="18.85546875" style="10" customWidth="1"/>
    <col min="14075" max="14075" width="20.140625" style="10" customWidth="1"/>
    <col min="14076" max="14076" width="19" style="10" customWidth="1"/>
    <col min="14077" max="14077" width="50.5703125" style="10" bestFit="1" customWidth="1"/>
    <col min="14078" max="14315" width="9.140625" style="10"/>
    <col min="14316" max="14316" width="38.28515625" style="10" customWidth="1"/>
    <col min="14317" max="14319" width="0" style="10" hidden="1" customWidth="1"/>
    <col min="14320" max="14320" width="17.85546875" style="10" customWidth="1"/>
    <col min="14321" max="14323" width="0" style="10" hidden="1" customWidth="1"/>
    <col min="14324" max="14326" width="19.85546875" style="10" customWidth="1"/>
    <col min="14327" max="14330" width="18.85546875" style="10" customWidth="1"/>
    <col min="14331" max="14331" width="20.140625" style="10" customWidth="1"/>
    <col min="14332" max="14332" width="19" style="10" customWidth="1"/>
    <col min="14333" max="14333" width="50.5703125" style="10" bestFit="1" customWidth="1"/>
    <col min="14334" max="14571" width="9.140625" style="10"/>
    <col min="14572" max="14572" width="38.28515625" style="10" customWidth="1"/>
    <col min="14573" max="14575" width="0" style="10" hidden="1" customWidth="1"/>
    <col min="14576" max="14576" width="17.85546875" style="10" customWidth="1"/>
    <col min="14577" max="14579" width="0" style="10" hidden="1" customWidth="1"/>
    <col min="14580" max="14582" width="19.85546875" style="10" customWidth="1"/>
    <col min="14583" max="14586" width="18.85546875" style="10" customWidth="1"/>
    <col min="14587" max="14587" width="20.140625" style="10" customWidth="1"/>
    <col min="14588" max="14588" width="19" style="10" customWidth="1"/>
    <col min="14589" max="14589" width="50.5703125" style="10" bestFit="1" customWidth="1"/>
    <col min="14590" max="14827" width="9.140625" style="10"/>
    <col min="14828" max="14828" width="38.28515625" style="10" customWidth="1"/>
    <col min="14829" max="14831" width="0" style="10" hidden="1" customWidth="1"/>
    <col min="14832" max="14832" width="17.85546875" style="10" customWidth="1"/>
    <col min="14833" max="14835" width="0" style="10" hidden="1" customWidth="1"/>
    <col min="14836" max="14838" width="19.85546875" style="10" customWidth="1"/>
    <col min="14839" max="14842" width="18.85546875" style="10" customWidth="1"/>
    <col min="14843" max="14843" width="20.140625" style="10" customWidth="1"/>
    <col min="14844" max="14844" width="19" style="10" customWidth="1"/>
    <col min="14845" max="14845" width="50.5703125" style="10" bestFit="1" customWidth="1"/>
    <col min="14846" max="15083" width="9.140625" style="10"/>
    <col min="15084" max="15084" width="38.28515625" style="10" customWidth="1"/>
    <col min="15085" max="15087" width="0" style="10" hidden="1" customWidth="1"/>
    <col min="15088" max="15088" width="17.85546875" style="10" customWidth="1"/>
    <col min="15089" max="15091" width="0" style="10" hidden="1" customWidth="1"/>
    <col min="15092" max="15094" width="19.85546875" style="10" customWidth="1"/>
    <col min="15095" max="15098" width="18.85546875" style="10" customWidth="1"/>
    <col min="15099" max="15099" width="20.140625" style="10" customWidth="1"/>
    <col min="15100" max="15100" width="19" style="10" customWidth="1"/>
    <col min="15101" max="15101" width="50.5703125" style="10" bestFit="1" customWidth="1"/>
    <col min="15102" max="15339" width="9.140625" style="10"/>
    <col min="15340" max="15340" width="38.28515625" style="10" customWidth="1"/>
    <col min="15341" max="15343" width="0" style="10" hidden="1" customWidth="1"/>
    <col min="15344" max="15344" width="17.85546875" style="10" customWidth="1"/>
    <col min="15345" max="15347" width="0" style="10" hidden="1" customWidth="1"/>
    <col min="15348" max="15350" width="19.85546875" style="10" customWidth="1"/>
    <col min="15351" max="15354" width="18.85546875" style="10" customWidth="1"/>
    <col min="15355" max="15355" width="20.140625" style="10" customWidth="1"/>
    <col min="15356" max="15356" width="19" style="10" customWidth="1"/>
    <col min="15357" max="15357" width="50.5703125" style="10" bestFit="1" customWidth="1"/>
    <col min="15358" max="15595" width="9.140625" style="10"/>
    <col min="15596" max="15596" width="38.28515625" style="10" customWidth="1"/>
    <col min="15597" max="15599" width="0" style="10" hidden="1" customWidth="1"/>
    <col min="15600" max="15600" width="17.85546875" style="10" customWidth="1"/>
    <col min="15601" max="15603" width="0" style="10" hidden="1" customWidth="1"/>
    <col min="15604" max="15606" width="19.85546875" style="10" customWidth="1"/>
    <col min="15607" max="15610" width="18.85546875" style="10" customWidth="1"/>
    <col min="15611" max="15611" width="20.140625" style="10" customWidth="1"/>
    <col min="15612" max="15612" width="19" style="10" customWidth="1"/>
    <col min="15613" max="15613" width="50.5703125" style="10" bestFit="1" customWidth="1"/>
    <col min="15614" max="15851" width="9.140625" style="10"/>
    <col min="15852" max="15852" width="38.28515625" style="10" customWidth="1"/>
    <col min="15853" max="15855" width="0" style="10" hidden="1" customWidth="1"/>
    <col min="15856" max="15856" width="17.85546875" style="10" customWidth="1"/>
    <col min="15857" max="15859" width="0" style="10" hidden="1" customWidth="1"/>
    <col min="15860" max="15862" width="19.85546875" style="10" customWidth="1"/>
    <col min="15863" max="15866" width="18.85546875" style="10" customWidth="1"/>
    <col min="15867" max="15867" width="20.140625" style="10" customWidth="1"/>
    <col min="15868" max="15868" width="19" style="10" customWidth="1"/>
    <col min="15869" max="15869" width="50.5703125" style="10" bestFit="1" customWidth="1"/>
    <col min="15870" max="16107" width="9.140625" style="10"/>
    <col min="16108" max="16108" width="38.28515625" style="10" customWidth="1"/>
    <col min="16109" max="16111" width="0" style="10" hidden="1" customWidth="1"/>
    <col min="16112" max="16112" width="17.85546875" style="10" customWidth="1"/>
    <col min="16113" max="16115" width="0" style="10" hidden="1" customWidth="1"/>
    <col min="16116" max="16118" width="19.85546875" style="10" customWidth="1"/>
    <col min="16119" max="16122" width="18.85546875" style="10" customWidth="1"/>
    <col min="16123" max="16123" width="20.140625" style="10" customWidth="1"/>
    <col min="16124" max="16124" width="19" style="10" customWidth="1"/>
    <col min="16125" max="16125" width="50.5703125" style="10" bestFit="1" customWidth="1"/>
    <col min="16126" max="16384" width="9.140625" style="10"/>
  </cols>
  <sheetData>
    <row r="1" spans="1:11" ht="18.75" x14ac:dyDescent="0.25">
      <c r="A1" s="14" t="s">
        <v>31</v>
      </c>
      <c r="B1" s="14"/>
      <c r="C1" s="14"/>
      <c r="D1" s="14"/>
    </row>
    <row r="2" spans="1:11" ht="18.75" x14ac:dyDescent="0.25">
      <c r="A2" s="14" t="s">
        <v>29</v>
      </c>
      <c r="B2" s="14"/>
      <c r="C2" s="14"/>
      <c r="D2" s="14"/>
    </row>
    <row r="3" spans="1:11" ht="18.75" x14ac:dyDescent="0.25">
      <c r="A3" s="14" t="s">
        <v>30</v>
      </c>
      <c r="B3" s="14"/>
      <c r="C3" s="14"/>
      <c r="D3" s="14"/>
    </row>
    <row r="5" spans="1:11" ht="20.25" customHeight="1" x14ac:dyDescent="0.25">
      <c r="A5" s="66" t="s">
        <v>4</v>
      </c>
      <c r="B5" s="20" t="s">
        <v>47</v>
      </c>
      <c r="C5" s="68" t="s">
        <v>38</v>
      </c>
      <c r="D5" s="20" t="s">
        <v>36</v>
      </c>
      <c r="E5" s="68" t="s">
        <v>73</v>
      </c>
      <c r="F5" s="68" t="s">
        <v>3</v>
      </c>
      <c r="G5" s="70" t="s">
        <v>32</v>
      </c>
      <c r="H5" s="71"/>
      <c r="I5" s="68" t="s">
        <v>77</v>
      </c>
      <c r="J5" s="68" t="s">
        <v>79</v>
      </c>
      <c r="K5" s="68" t="s">
        <v>80</v>
      </c>
    </row>
    <row r="6" spans="1:11" ht="15.75" x14ac:dyDescent="0.25">
      <c r="A6" s="67"/>
      <c r="B6" s="21"/>
      <c r="C6" s="69"/>
      <c r="D6" s="21"/>
      <c r="E6" s="69"/>
      <c r="F6" s="69"/>
      <c r="G6" s="15" t="s">
        <v>33</v>
      </c>
      <c r="H6" s="15" t="s">
        <v>60</v>
      </c>
      <c r="I6" s="69"/>
      <c r="J6" s="69"/>
      <c r="K6" s="69"/>
    </row>
    <row r="7" spans="1:11" s="11" customFormat="1" ht="15.75" x14ac:dyDescent="0.25">
      <c r="A7" s="3" t="s">
        <v>5</v>
      </c>
      <c r="B7" s="3"/>
      <c r="C7" s="3"/>
      <c r="D7" s="3"/>
      <c r="E7" s="2"/>
      <c r="F7" s="2"/>
      <c r="G7" s="16"/>
      <c r="H7" s="28"/>
      <c r="I7" s="29"/>
      <c r="J7" s="29"/>
      <c r="K7" s="29"/>
    </row>
    <row r="8" spans="1:11" s="11" customFormat="1" ht="15.75" x14ac:dyDescent="0.25">
      <c r="A8" s="2" t="s">
        <v>6</v>
      </c>
      <c r="B8" s="32" t="s">
        <v>48</v>
      </c>
      <c r="C8" s="8" t="s">
        <v>40</v>
      </c>
      <c r="D8" s="42">
        <v>15011</v>
      </c>
      <c r="E8" s="4">
        <f>14436665+2826280.99</f>
        <v>17262945.990000002</v>
      </c>
      <c r="F8" s="26" t="s">
        <v>25</v>
      </c>
      <c r="G8" s="16" t="s">
        <v>34</v>
      </c>
      <c r="H8" s="28" t="s">
        <v>34</v>
      </c>
      <c r="I8" s="49">
        <v>0.27763199999999999</v>
      </c>
      <c r="J8" s="47">
        <v>0.21052599999999999</v>
      </c>
      <c r="K8" s="45">
        <v>0.15</v>
      </c>
    </row>
    <row r="9" spans="1:11" s="11" customFormat="1" ht="15.75" x14ac:dyDescent="0.25">
      <c r="A9" s="2" t="s">
        <v>7</v>
      </c>
      <c r="B9" s="32" t="s">
        <v>48</v>
      </c>
      <c r="C9" s="8" t="s">
        <v>40</v>
      </c>
      <c r="D9" s="42">
        <v>13655</v>
      </c>
      <c r="E9" s="4">
        <v>21705782</v>
      </c>
      <c r="F9" s="26" t="s">
        <v>25</v>
      </c>
      <c r="G9" s="16" t="s">
        <v>34</v>
      </c>
      <c r="H9" s="28" t="s">
        <v>34</v>
      </c>
      <c r="I9" s="49">
        <v>0.27763199999999999</v>
      </c>
      <c r="J9" s="47">
        <v>0.21052599999999999</v>
      </c>
      <c r="K9" s="45">
        <v>0.15</v>
      </c>
    </row>
    <row r="10" spans="1:11" s="11" customFormat="1" ht="15.75" x14ac:dyDescent="0.25">
      <c r="A10" s="2" t="s">
        <v>8</v>
      </c>
      <c r="B10" s="32" t="s">
        <v>48</v>
      </c>
      <c r="C10" s="8" t="s">
        <v>40</v>
      </c>
      <c r="D10" s="42">
        <v>13783</v>
      </c>
      <c r="E10" s="4">
        <v>16488515</v>
      </c>
      <c r="F10" s="26" t="s">
        <v>25</v>
      </c>
      <c r="G10" s="16" t="s">
        <v>34</v>
      </c>
      <c r="H10" s="28" t="s">
        <v>34</v>
      </c>
      <c r="I10" s="49">
        <v>0.27763199999999999</v>
      </c>
      <c r="J10" s="47">
        <v>0.21052599999999999</v>
      </c>
      <c r="K10" s="45">
        <v>0.15</v>
      </c>
    </row>
    <row r="11" spans="1:11" s="11" customFormat="1" ht="15.75" x14ac:dyDescent="0.25">
      <c r="A11" s="2" t="s">
        <v>9</v>
      </c>
      <c r="B11" s="32" t="s">
        <v>48</v>
      </c>
      <c r="C11" s="8" t="s">
        <v>40</v>
      </c>
      <c r="D11" s="42">
        <v>13797</v>
      </c>
      <c r="E11" s="4">
        <v>19196557.260000002</v>
      </c>
      <c r="F11" s="26" t="s">
        <v>25</v>
      </c>
      <c r="G11" s="16" t="s">
        <v>34</v>
      </c>
      <c r="H11" s="28" t="s">
        <v>34</v>
      </c>
      <c r="I11" s="49">
        <v>0.27763199999999999</v>
      </c>
      <c r="J11" s="47">
        <v>0.21052599999999999</v>
      </c>
      <c r="K11" s="45">
        <v>0.15</v>
      </c>
    </row>
    <row r="12" spans="1:11" s="11" customFormat="1" ht="15.75" x14ac:dyDescent="0.25">
      <c r="A12" s="2" t="s">
        <v>10</v>
      </c>
      <c r="B12" s="32" t="s">
        <v>48</v>
      </c>
      <c r="C12" s="8" t="s">
        <v>40</v>
      </c>
      <c r="D12" s="42">
        <v>13049</v>
      </c>
      <c r="E12" s="4">
        <v>14852575.24</v>
      </c>
      <c r="F12" s="26" t="s">
        <v>25</v>
      </c>
      <c r="G12" s="16" t="s">
        <v>34</v>
      </c>
      <c r="H12" s="28" t="s">
        <v>34</v>
      </c>
      <c r="I12" s="49">
        <v>0.27763199999999999</v>
      </c>
      <c r="J12" s="47">
        <v>0.21052599999999999</v>
      </c>
      <c r="K12" s="45">
        <v>0.15</v>
      </c>
    </row>
    <row r="13" spans="1:11" s="11" customFormat="1" ht="15.75" x14ac:dyDescent="0.25">
      <c r="A13" s="2" t="s">
        <v>11</v>
      </c>
      <c r="B13" s="32" t="s">
        <v>48</v>
      </c>
      <c r="C13" s="8" t="s">
        <v>40</v>
      </c>
      <c r="D13" s="42">
        <v>15093</v>
      </c>
      <c r="E13" s="4">
        <v>18818411.640000001</v>
      </c>
      <c r="F13" s="26" t="s">
        <v>25</v>
      </c>
      <c r="G13" s="16" t="s">
        <v>34</v>
      </c>
      <c r="H13" s="28" t="s">
        <v>34</v>
      </c>
      <c r="I13" s="49">
        <v>0.27763199999999999</v>
      </c>
      <c r="J13" s="47">
        <v>0.21052599999999999</v>
      </c>
      <c r="K13" s="45">
        <v>0.15</v>
      </c>
    </row>
    <row r="14" spans="1:11" s="11" customFormat="1" ht="15.75" x14ac:dyDescent="0.25">
      <c r="A14" s="5"/>
      <c r="B14" s="33"/>
      <c r="C14" s="5"/>
      <c r="D14" s="18"/>
      <c r="E14" s="4"/>
      <c r="F14" s="6"/>
      <c r="G14" s="16"/>
      <c r="H14" s="28"/>
      <c r="I14" s="29"/>
      <c r="J14" s="45"/>
      <c r="K14" s="45"/>
    </row>
    <row r="15" spans="1:11" s="11" customFormat="1" ht="15.75" x14ac:dyDescent="0.25">
      <c r="A15" s="3" t="s">
        <v>68</v>
      </c>
      <c r="B15" s="33"/>
      <c r="C15" s="5"/>
      <c r="D15" s="18"/>
      <c r="E15" s="4"/>
      <c r="F15" s="6"/>
      <c r="G15" s="16"/>
      <c r="H15" s="28"/>
      <c r="I15" s="29"/>
      <c r="J15" s="45"/>
      <c r="K15" s="45"/>
    </row>
    <row r="16" spans="1:11" s="11" customFormat="1" ht="15.75" x14ac:dyDescent="0.25">
      <c r="A16" s="2" t="s">
        <v>69</v>
      </c>
      <c r="B16" s="32" t="s">
        <v>48</v>
      </c>
      <c r="C16" s="8" t="s">
        <v>40</v>
      </c>
      <c r="D16" s="42">
        <v>11172</v>
      </c>
      <c r="E16" s="4">
        <v>12356570.82</v>
      </c>
      <c r="F16" s="22" t="s">
        <v>74</v>
      </c>
      <c r="G16" s="64" t="s">
        <v>35</v>
      </c>
      <c r="H16" s="65"/>
      <c r="I16" s="49">
        <v>0.27763199999999999</v>
      </c>
      <c r="J16" s="47">
        <v>0.21052599999999999</v>
      </c>
      <c r="K16" s="45">
        <v>0.15</v>
      </c>
    </row>
    <row r="17" spans="1:11" s="11" customFormat="1" ht="15.75" x14ac:dyDescent="0.25">
      <c r="A17" s="5"/>
      <c r="B17" s="33"/>
      <c r="C17" s="5"/>
      <c r="D17" s="18"/>
      <c r="E17" s="4"/>
      <c r="F17" s="6"/>
      <c r="G17" s="16"/>
      <c r="H17" s="28"/>
      <c r="I17" s="29"/>
      <c r="J17" s="45"/>
      <c r="K17" s="45"/>
    </row>
    <row r="18" spans="1:11" s="11" customFormat="1" ht="15.75" x14ac:dyDescent="0.25">
      <c r="A18" s="7" t="s">
        <v>12</v>
      </c>
      <c r="B18" s="34"/>
      <c r="C18" s="7"/>
      <c r="D18" s="36"/>
      <c r="E18" s="4"/>
      <c r="F18" s="6"/>
      <c r="G18" s="16"/>
      <c r="H18" s="28"/>
      <c r="I18" s="29"/>
      <c r="J18" s="45"/>
      <c r="K18" s="45"/>
    </row>
    <row r="19" spans="1:11" s="11" customFormat="1" ht="15.75" x14ac:dyDescent="0.25">
      <c r="A19" s="2" t="s">
        <v>13</v>
      </c>
      <c r="B19" s="32" t="s">
        <v>48</v>
      </c>
      <c r="C19" s="8" t="s">
        <v>40</v>
      </c>
      <c r="D19" s="42">
        <v>16077</v>
      </c>
      <c r="E19" s="4">
        <v>19249677.690000001</v>
      </c>
      <c r="F19" s="26" t="s">
        <v>25</v>
      </c>
      <c r="G19" s="16" t="s">
        <v>34</v>
      </c>
      <c r="H19" s="28" t="s">
        <v>34</v>
      </c>
      <c r="I19" s="49">
        <v>0.27763199999999999</v>
      </c>
      <c r="J19" s="47">
        <v>0.21052599999999999</v>
      </c>
      <c r="K19" s="45">
        <v>0.15</v>
      </c>
    </row>
    <row r="20" spans="1:11" s="11" customFormat="1" ht="15.75" x14ac:dyDescent="0.25">
      <c r="A20" s="2" t="s">
        <v>14</v>
      </c>
      <c r="B20" s="32" t="s">
        <v>48</v>
      </c>
      <c r="C20" s="8" t="s">
        <v>40</v>
      </c>
      <c r="D20" s="42">
        <v>17274</v>
      </c>
      <c r="E20" s="4">
        <v>23881895.640000001</v>
      </c>
      <c r="F20" s="26" t="s">
        <v>25</v>
      </c>
      <c r="G20" s="16" t="s">
        <v>34</v>
      </c>
      <c r="H20" s="28" t="s">
        <v>34</v>
      </c>
      <c r="I20" s="49">
        <v>0.27763199999999999</v>
      </c>
      <c r="J20" s="47">
        <v>0.21052599999999999</v>
      </c>
      <c r="K20" s="45">
        <v>0.15</v>
      </c>
    </row>
    <row r="21" spans="1:11" s="11" customFormat="1" ht="15.75" x14ac:dyDescent="0.25">
      <c r="A21" s="2" t="s">
        <v>15</v>
      </c>
      <c r="B21" s="32" t="s">
        <v>48</v>
      </c>
      <c r="C21" s="8" t="s">
        <v>40</v>
      </c>
      <c r="D21" s="42">
        <v>16503</v>
      </c>
      <c r="E21" s="4">
        <v>23410478.75</v>
      </c>
      <c r="F21" s="26" t="s">
        <v>25</v>
      </c>
      <c r="G21" s="16" t="s">
        <v>34</v>
      </c>
      <c r="H21" s="28" t="s">
        <v>34</v>
      </c>
      <c r="I21" s="49">
        <v>0.27763199999999999</v>
      </c>
      <c r="J21" s="47">
        <v>0.21052599999999999</v>
      </c>
      <c r="K21" s="45">
        <v>0.15</v>
      </c>
    </row>
    <row r="22" spans="1:11" s="11" customFormat="1" ht="15.75" x14ac:dyDescent="0.25">
      <c r="A22" s="2" t="s">
        <v>16</v>
      </c>
      <c r="B22" s="32" t="s">
        <v>48</v>
      </c>
      <c r="C22" s="8" t="s">
        <v>40</v>
      </c>
      <c r="D22" s="42">
        <v>16572</v>
      </c>
      <c r="E22" s="4">
        <v>24559979.559999999</v>
      </c>
      <c r="F22" s="26" t="s">
        <v>25</v>
      </c>
      <c r="G22" s="16" t="s">
        <v>34</v>
      </c>
      <c r="H22" s="28" t="s">
        <v>34</v>
      </c>
      <c r="I22" s="49">
        <v>0.27763199999999999</v>
      </c>
      <c r="J22" s="47">
        <v>0.21052599999999999</v>
      </c>
      <c r="K22" s="45">
        <v>0.15</v>
      </c>
    </row>
    <row r="23" spans="1:11" s="11" customFormat="1" ht="15.75" x14ac:dyDescent="0.25">
      <c r="A23" s="2" t="s">
        <v>17</v>
      </c>
      <c r="B23" s="32" t="s">
        <v>48</v>
      </c>
      <c r="C23" s="8" t="s">
        <v>40</v>
      </c>
      <c r="D23" s="42">
        <f>5176*3.281</f>
        <v>16982.456000000002</v>
      </c>
      <c r="E23" s="4">
        <f>20128995.44+3458906.07</f>
        <v>23587901.510000002</v>
      </c>
      <c r="F23" s="26" t="s">
        <v>25</v>
      </c>
      <c r="G23" s="16" t="s">
        <v>34</v>
      </c>
      <c r="H23" s="28" t="s">
        <v>34</v>
      </c>
      <c r="I23" s="49">
        <v>0.27763199999999999</v>
      </c>
      <c r="J23" s="47">
        <v>0.21052599999999999</v>
      </c>
      <c r="K23" s="45">
        <v>0.15</v>
      </c>
    </row>
    <row r="24" spans="1:11" s="11" customFormat="1" ht="15.75" x14ac:dyDescent="0.25">
      <c r="A24" s="2" t="s">
        <v>42</v>
      </c>
      <c r="B24" s="32" t="s">
        <v>48</v>
      </c>
      <c r="C24" s="8" t="s">
        <v>40</v>
      </c>
      <c r="D24" s="42">
        <v>16914</v>
      </c>
      <c r="E24" s="4">
        <f>16582454.53+4569749.44</f>
        <v>21152203.969999999</v>
      </c>
      <c r="F24" s="26" t="s">
        <v>57</v>
      </c>
      <c r="G24" s="16" t="s">
        <v>34</v>
      </c>
      <c r="H24" s="28" t="s">
        <v>34</v>
      </c>
      <c r="I24" s="49">
        <v>0.27763199999999999</v>
      </c>
      <c r="J24" s="47">
        <v>0.21052599999999999</v>
      </c>
      <c r="K24" s="45">
        <v>0.15</v>
      </c>
    </row>
    <row r="25" spans="1:11" s="11" customFormat="1" ht="15.75" x14ac:dyDescent="0.25">
      <c r="A25" s="2"/>
      <c r="B25" s="8"/>
      <c r="C25" s="2"/>
      <c r="D25" s="17"/>
      <c r="E25" s="4"/>
      <c r="F25" s="6"/>
      <c r="G25" s="16"/>
      <c r="H25" s="28"/>
      <c r="I25" s="29"/>
      <c r="J25" s="45"/>
      <c r="K25" s="45"/>
    </row>
    <row r="26" spans="1:11" s="11" customFormat="1" ht="15.75" x14ac:dyDescent="0.25">
      <c r="A26" s="7" t="s">
        <v>26</v>
      </c>
      <c r="B26" s="34"/>
      <c r="C26" s="7"/>
      <c r="D26" s="36"/>
      <c r="E26" s="4"/>
      <c r="F26" s="6"/>
      <c r="G26" s="16"/>
      <c r="H26" s="28"/>
      <c r="I26" s="29"/>
      <c r="J26" s="45"/>
      <c r="K26" s="45"/>
    </row>
    <row r="27" spans="1:11" s="11" customFormat="1" ht="15.75" x14ac:dyDescent="0.25">
      <c r="A27" s="2" t="s">
        <v>21</v>
      </c>
      <c r="B27" s="32" t="s">
        <v>48</v>
      </c>
      <c r="C27" s="8" t="s">
        <v>40</v>
      </c>
      <c r="D27" s="42">
        <v>11225</v>
      </c>
      <c r="E27" s="4">
        <v>26227313</v>
      </c>
      <c r="F27" s="6" t="s">
        <v>25</v>
      </c>
      <c r="G27" s="16" t="s">
        <v>34</v>
      </c>
      <c r="H27" s="28" t="s">
        <v>34</v>
      </c>
      <c r="I27" s="49">
        <v>0.27763199999999999</v>
      </c>
      <c r="J27" s="47">
        <v>0.21052599999999999</v>
      </c>
      <c r="K27" s="45">
        <v>0.15</v>
      </c>
    </row>
    <row r="28" spans="1:11" s="11" customFormat="1" ht="15.75" x14ac:dyDescent="0.25">
      <c r="A28" s="2"/>
      <c r="B28" s="8"/>
      <c r="C28" s="2"/>
      <c r="D28" s="17"/>
      <c r="E28" s="4"/>
      <c r="F28" s="27"/>
      <c r="G28" s="16"/>
      <c r="H28" s="28"/>
      <c r="I28" s="29"/>
      <c r="J28" s="45"/>
      <c r="K28" s="45"/>
    </row>
    <row r="29" spans="1:11" s="11" customFormat="1" ht="15.75" x14ac:dyDescent="0.25">
      <c r="A29" s="7" t="s">
        <v>27</v>
      </c>
      <c r="B29" s="34"/>
      <c r="C29" s="7"/>
      <c r="D29" s="36"/>
      <c r="E29" s="4"/>
      <c r="F29" s="27"/>
      <c r="G29" s="16"/>
      <c r="H29" s="28"/>
      <c r="I29" s="29"/>
      <c r="J29" s="45"/>
      <c r="K29" s="45"/>
    </row>
    <row r="30" spans="1:11" s="11" customFormat="1" ht="15.75" x14ac:dyDescent="0.25">
      <c r="A30" s="2" t="s">
        <v>22</v>
      </c>
      <c r="B30" s="32" t="s">
        <v>48</v>
      </c>
      <c r="C30" s="8" t="s">
        <v>40</v>
      </c>
      <c r="D30" s="42">
        <v>11237</v>
      </c>
      <c r="E30" s="4">
        <v>14967437.59</v>
      </c>
      <c r="F30" s="6" t="s">
        <v>25</v>
      </c>
      <c r="G30" s="16" t="s">
        <v>34</v>
      </c>
      <c r="H30" s="28" t="s">
        <v>34</v>
      </c>
      <c r="I30" s="49">
        <v>0.27763199999999999</v>
      </c>
      <c r="J30" s="47">
        <v>0.21052599999999999</v>
      </c>
      <c r="K30" s="45">
        <v>0.15</v>
      </c>
    </row>
    <row r="31" spans="1:11" s="11" customFormat="1" ht="15.75" x14ac:dyDescent="0.25">
      <c r="A31" s="2" t="s">
        <v>23</v>
      </c>
      <c r="B31" s="32" t="s">
        <v>48</v>
      </c>
      <c r="C31" s="8" t="s">
        <v>40</v>
      </c>
      <c r="D31" s="42">
        <v>11155</v>
      </c>
      <c r="E31" s="4">
        <v>13847976.32</v>
      </c>
      <c r="F31" s="6" t="s">
        <v>25</v>
      </c>
      <c r="G31" s="16" t="s">
        <v>34</v>
      </c>
      <c r="H31" s="28" t="s">
        <v>34</v>
      </c>
      <c r="I31" s="49">
        <v>0.27763199999999999</v>
      </c>
      <c r="J31" s="47">
        <v>0.21052599999999999</v>
      </c>
      <c r="K31" s="45">
        <v>0.15</v>
      </c>
    </row>
    <row r="32" spans="1:11" s="11" customFormat="1" ht="15.75" x14ac:dyDescent="0.25">
      <c r="A32" s="2" t="s">
        <v>24</v>
      </c>
      <c r="B32" s="32" t="s">
        <v>48</v>
      </c>
      <c r="C32" s="8" t="s">
        <v>40</v>
      </c>
      <c r="D32" s="42">
        <v>11401</v>
      </c>
      <c r="E32" s="4">
        <v>13774682.91</v>
      </c>
      <c r="F32" s="6" t="s">
        <v>25</v>
      </c>
      <c r="G32" s="16" t="s">
        <v>34</v>
      </c>
      <c r="H32" s="28" t="s">
        <v>34</v>
      </c>
      <c r="I32" s="49">
        <v>0.27763199999999999</v>
      </c>
      <c r="J32" s="47">
        <v>0.21052599999999999</v>
      </c>
      <c r="K32" s="45">
        <v>0.15</v>
      </c>
    </row>
    <row r="33" spans="1:11" s="11" customFormat="1" ht="15.75" x14ac:dyDescent="0.25">
      <c r="A33" s="2" t="s">
        <v>43</v>
      </c>
      <c r="B33" s="32" t="s">
        <v>48</v>
      </c>
      <c r="C33" s="8" t="s">
        <v>40</v>
      </c>
      <c r="D33" s="42">
        <v>9876</v>
      </c>
      <c r="E33" s="4">
        <f>11048830.43+2094607.37</f>
        <v>13143437.800000001</v>
      </c>
      <c r="F33" s="6" t="s">
        <v>25</v>
      </c>
      <c r="G33" s="16" t="s">
        <v>34</v>
      </c>
      <c r="H33" s="28" t="s">
        <v>34</v>
      </c>
      <c r="I33" s="49">
        <v>0.27763199999999999</v>
      </c>
      <c r="J33" s="47">
        <v>0.21052599999999999</v>
      </c>
      <c r="K33" s="45">
        <v>0.15</v>
      </c>
    </row>
    <row r="34" spans="1:11" s="11" customFormat="1" ht="15.75" x14ac:dyDescent="0.25">
      <c r="A34" s="5"/>
      <c r="B34" s="33"/>
      <c r="C34" s="5"/>
      <c r="D34" s="18"/>
      <c r="E34" s="4"/>
      <c r="F34" s="27"/>
      <c r="G34" s="16"/>
      <c r="H34" s="28"/>
      <c r="I34" s="29"/>
      <c r="J34" s="45"/>
      <c r="K34" s="45"/>
    </row>
    <row r="35" spans="1:11" s="11" customFormat="1" ht="15.75" x14ac:dyDescent="0.25">
      <c r="A35" s="7" t="s">
        <v>49</v>
      </c>
      <c r="B35" s="33"/>
      <c r="C35" s="5"/>
      <c r="D35" s="18"/>
      <c r="E35" s="4"/>
      <c r="F35" s="27"/>
      <c r="G35" s="16"/>
      <c r="H35" s="28"/>
      <c r="I35" s="29"/>
      <c r="J35" s="45"/>
      <c r="K35" s="45"/>
    </row>
    <row r="36" spans="1:11" s="11" customFormat="1" ht="15.75" x14ac:dyDescent="0.25">
      <c r="A36" s="2" t="s">
        <v>28</v>
      </c>
      <c r="B36" s="32" t="s">
        <v>48</v>
      </c>
      <c r="C36" s="8" t="s">
        <v>40</v>
      </c>
      <c r="D36" s="42">
        <f>5067*3.281</f>
        <v>16624.827000000001</v>
      </c>
      <c r="E36" s="4">
        <v>29916481.73</v>
      </c>
      <c r="F36" s="6" t="s">
        <v>25</v>
      </c>
      <c r="G36" s="16" t="s">
        <v>34</v>
      </c>
      <c r="H36" s="28" t="s">
        <v>34</v>
      </c>
      <c r="I36" s="49">
        <v>0.27763199999999999</v>
      </c>
      <c r="J36" s="47">
        <v>0.21052599999999999</v>
      </c>
      <c r="K36" s="45">
        <v>0.15</v>
      </c>
    </row>
    <row r="37" spans="1:11" s="11" customFormat="1" ht="15.75" x14ac:dyDescent="0.25">
      <c r="A37" s="2" t="s">
        <v>58</v>
      </c>
      <c r="B37" s="32" t="s">
        <v>48</v>
      </c>
      <c r="C37" s="8" t="s">
        <v>40</v>
      </c>
      <c r="D37" s="42">
        <v>12848</v>
      </c>
      <c r="E37" s="4">
        <v>12244672</v>
      </c>
      <c r="F37" s="6" t="s">
        <v>25</v>
      </c>
      <c r="G37" s="16" t="s">
        <v>34</v>
      </c>
      <c r="H37" s="28" t="s">
        <v>34</v>
      </c>
      <c r="I37" s="49">
        <v>0.27763199999999999</v>
      </c>
      <c r="J37" s="47">
        <v>0.21052599999999999</v>
      </c>
      <c r="K37" s="45">
        <v>0.15</v>
      </c>
    </row>
    <row r="38" spans="1:11" s="11" customFormat="1" ht="15.75" x14ac:dyDescent="0.25">
      <c r="A38" s="5"/>
      <c r="B38" s="33"/>
      <c r="C38" s="5"/>
      <c r="D38" s="18"/>
      <c r="E38" s="4"/>
      <c r="F38" s="27"/>
      <c r="G38" s="16"/>
      <c r="H38" s="28"/>
      <c r="I38" s="29"/>
      <c r="J38" s="45"/>
      <c r="K38" s="45"/>
    </row>
    <row r="39" spans="1:11" s="11" customFormat="1" ht="15.75" x14ac:dyDescent="0.25">
      <c r="A39" s="7" t="s">
        <v>50</v>
      </c>
      <c r="B39" s="33"/>
      <c r="C39" s="5"/>
      <c r="D39" s="18"/>
      <c r="E39" s="4"/>
      <c r="F39" s="27"/>
      <c r="G39" s="16"/>
      <c r="H39" s="28"/>
      <c r="I39" s="29"/>
      <c r="J39" s="45"/>
      <c r="K39" s="45"/>
    </row>
    <row r="40" spans="1:11" s="11" customFormat="1" ht="16.5" customHeight="1" x14ac:dyDescent="0.25">
      <c r="A40" s="2" t="s">
        <v>19</v>
      </c>
      <c r="B40" s="32" t="s">
        <v>48</v>
      </c>
      <c r="C40" s="8" t="s">
        <v>40</v>
      </c>
      <c r="D40" s="42">
        <v>18046</v>
      </c>
      <c r="E40" s="4">
        <v>22347814.039999999</v>
      </c>
      <c r="F40" s="6" t="s">
        <v>57</v>
      </c>
      <c r="G40" s="16" t="s">
        <v>34</v>
      </c>
      <c r="H40" s="28" t="s">
        <v>34</v>
      </c>
      <c r="I40" s="49">
        <v>0.27763199999999999</v>
      </c>
      <c r="J40" s="47">
        <v>0.21052599999999999</v>
      </c>
      <c r="K40" s="45">
        <v>0.15</v>
      </c>
    </row>
    <row r="41" spans="1:11" s="11" customFormat="1" ht="15.75" x14ac:dyDescent="0.25">
      <c r="A41" s="5"/>
      <c r="B41" s="33"/>
      <c r="C41" s="5"/>
      <c r="D41" s="18"/>
      <c r="E41" s="4"/>
      <c r="F41" s="6"/>
      <c r="G41" s="16"/>
      <c r="H41" s="28"/>
      <c r="I41" s="29"/>
      <c r="J41" s="45"/>
      <c r="K41" s="45"/>
    </row>
    <row r="42" spans="1:11" s="11" customFormat="1" ht="15.75" x14ac:dyDescent="0.25">
      <c r="A42" s="7" t="s">
        <v>51</v>
      </c>
      <c r="B42" s="33"/>
      <c r="C42" s="5"/>
      <c r="D42" s="18"/>
      <c r="E42" s="4"/>
      <c r="F42" s="6"/>
      <c r="G42" s="16"/>
      <c r="H42" s="28"/>
      <c r="I42" s="29"/>
      <c r="J42" s="45"/>
      <c r="K42" s="45"/>
    </row>
    <row r="43" spans="1:11" ht="15.75" customHeight="1" x14ac:dyDescent="0.25">
      <c r="A43" s="2" t="s">
        <v>46</v>
      </c>
      <c r="B43" s="32" t="s">
        <v>48</v>
      </c>
      <c r="C43" s="8" t="s">
        <v>40</v>
      </c>
      <c r="D43" s="42">
        <f>4941*3.281</f>
        <v>16211.421</v>
      </c>
      <c r="E43" s="4">
        <v>25069410.73</v>
      </c>
      <c r="F43" s="6" t="s">
        <v>57</v>
      </c>
      <c r="G43" s="16" t="s">
        <v>34</v>
      </c>
      <c r="H43" s="28" t="s">
        <v>34</v>
      </c>
      <c r="I43" s="49">
        <v>0.27763199999999999</v>
      </c>
      <c r="J43" s="47">
        <v>0.21052599999999999</v>
      </c>
      <c r="K43" s="45">
        <v>0.15</v>
      </c>
    </row>
    <row r="44" spans="1:11" ht="15.75" customHeight="1" x14ac:dyDescent="0.25">
      <c r="A44" s="2"/>
      <c r="B44" s="32"/>
      <c r="C44" s="8"/>
      <c r="D44" s="17"/>
      <c r="E44" s="4"/>
      <c r="F44" s="6"/>
      <c r="G44" s="16"/>
      <c r="H44" s="28"/>
      <c r="I44" s="44"/>
      <c r="J44" s="45"/>
      <c r="K44" s="45"/>
    </row>
    <row r="45" spans="1:11" ht="15.75" customHeight="1" x14ac:dyDescent="0.25">
      <c r="A45" s="7" t="s">
        <v>66</v>
      </c>
      <c r="B45" s="32"/>
      <c r="C45" s="8"/>
      <c r="D45" s="17"/>
      <c r="E45" s="4"/>
      <c r="F45" s="6"/>
      <c r="G45" s="16"/>
      <c r="H45" s="28"/>
      <c r="I45" s="44"/>
      <c r="J45" s="45"/>
      <c r="K45" s="45"/>
    </row>
    <row r="46" spans="1:11" ht="15.75" customHeight="1" x14ac:dyDescent="0.25">
      <c r="A46" s="2" t="s">
        <v>62</v>
      </c>
      <c r="B46" s="32" t="s">
        <v>48</v>
      </c>
      <c r="C46" s="8" t="s">
        <v>40</v>
      </c>
      <c r="D46" s="42">
        <v>16205</v>
      </c>
      <c r="E46" s="4">
        <v>25972101.5</v>
      </c>
      <c r="F46" s="6" t="s">
        <v>67</v>
      </c>
      <c r="G46" s="16" t="s">
        <v>34</v>
      </c>
      <c r="H46" s="28" t="s">
        <v>34</v>
      </c>
      <c r="I46" s="49">
        <v>0.27763199999999999</v>
      </c>
      <c r="J46" s="47">
        <v>0.21052599999999999</v>
      </c>
      <c r="K46" s="45">
        <v>0.15</v>
      </c>
    </row>
    <row r="47" spans="1:11" s="11" customFormat="1" ht="15.75" x14ac:dyDescent="0.25">
      <c r="A47" s="5"/>
      <c r="B47" s="33"/>
      <c r="C47" s="5"/>
      <c r="D47" s="18"/>
      <c r="E47" s="4"/>
      <c r="F47" s="6"/>
      <c r="G47" s="16"/>
      <c r="H47" s="28"/>
      <c r="I47" s="29"/>
      <c r="J47" s="45"/>
      <c r="K47" s="45"/>
    </row>
    <row r="48" spans="1:11" s="11" customFormat="1" ht="15.75" x14ac:dyDescent="0.25">
      <c r="A48" s="3" t="s">
        <v>18</v>
      </c>
      <c r="B48" s="35"/>
      <c r="C48" s="3"/>
      <c r="D48" s="19"/>
      <c r="E48" s="4"/>
      <c r="F48" s="6"/>
      <c r="G48" s="16"/>
      <c r="H48" s="28"/>
      <c r="I48" s="29"/>
      <c r="J48" s="45"/>
      <c r="K48" s="45"/>
    </row>
    <row r="49" spans="1:11" s="11" customFormat="1" ht="15.75" x14ac:dyDescent="0.25">
      <c r="A49" s="2" t="s">
        <v>72</v>
      </c>
      <c r="B49" s="32" t="s">
        <v>48</v>
      </c>
      <c r="C49" s="8" t="s">
        <v>39</v>
      </c>
      <c r="D49" s="42">
        <v>14305</v>
      </c>
      <c r="E49" s="4">
        <v>15138441</v>
      </c>
      <c r="F49" s="6" t="str">
        <f>F16</f>
        <v>Water Disposal Well</v>
      </c>
      <c r="G49" s="64" t="s">
        <v>35</v>
      </c>
      <c r="H49" s="65"/>
      <c r="I49" s="49">
        <v>0.31578899999999999</v>
      </c>
      <c r="J49" s="47">
        <v>0.26315899999999998</v>
      </c>
      <c r="K49" s="45">
        <v>0</v>
      </c>
    </row>
    <row r="50" spans="1:11" s="11" customFormat="1" ht="15.75" x14ac:dyDescent="0.25">
      <c r="A50" s="2" t="s">
        <v>20</v>
      </c>
      <c r="B50" s="32" t="s">
        <v>48</v>
      </c>
      <c r="C50" s="8" t="s">
        <v>39</v>
      </c>
      <c r="D50" s="42">
        <v>16116</v>
      </c>
      <c r="E50" s="4">
        <v>23555481.800000001</v>
      </c>
      <c r="F50" s="6" t="s">
        <v>25</v>
      </c>
      <c r="G50" s="16" t="s">
        <v>34</v>
      </c>
      <c r="H50" s="28" t="s">
        <v>34</v>
      </c>
      <c r="I50" s="49">
        <v>0.31578899999999999</v>
      </c>
      <c r="J50" s="47">
        <v>0.26315899999999998</v>
      </c>
      <c r="K50" s="45">
        <v>0</v>
      </c>
    </row>
    <row r="51" spans="1:11" s="11" customFormat="1" ht="15.75" x14ac:dyDescent="0.25">
      <c r="A51" s="2" t="s">
        <v>44</v>
      </c>
      <c r="B51" s="32" t="s">
        <v>48</v>
      </c>
      <c r="C51" s="8" t="s">
        <v>39</v>
      </c>
      <c r="D51" s="42">
        <v>15502</v>
      </c>
      <c r="E51" s="4">
        <f>22540016.16+2155056.32</f>
        <v>24695072.48</v>
      </c>
      <c r="F51" s="6" t="s">
        <v>25</v>
      </c>
      <c r="G51" s="16" t="s">
        <v>34</v>
      </c>
      <c r="H51" s="28" t="s">
        <v>34</v>
      </c>
      <c r="I51" s="49">
        <v>0.31578899999999999</v>
      </c>
      <c r="J51" s="47">
        <v>0.26315899999999998</v>
      </c>
      <c r="K51" s="45">
        <v>0</v>
      </c>
    </row>
    <row r="52" spans="1:11" s="11" customFormat="1" ht="15.75" x14ac:dyDescent="0.25">
      <c r="A52" s="2" t="s">
        <v>45</v>
      </c>
      <c r="B52" s="32" t="s">
        <v>48</v>
      </c>
      <c r="C52" s="8" t="s">
        <v>39</v>
      </c>
      <c r="D52" s="42">
        <v>16733</v>
      </c>
      <c r="E52" s="4">
        <f>18623290.42+6174213.31</f>
        <v>24797503.73</v>
      </c>
      <c r="F52" s="6" t="s">
        <v>25</v>
      </c>
      <c r="G52" s="16" t="s">
        <v>34</v>
      </c>
      <c r="H52" s="28" t="s">
        <v>34</v>
      </c>
      <c r="I52" s="49">
        <v>0.31578899999999999</v>
      </c>
      <c r="J52" s="47">
        <v>0.26315899999999998</v>
      </c>
      <c r="K52" s="45">
        <v>0</v>
      </c>
    </row>
    <row r="53" spans="1:11" s="11" customFormat="1" ht="16.5" thickBot="1" x14ac:dyDescent="0.3">
      <c r="A53" s="13"/>
      <c r="B53" s="30"/>
      <c r="C53" s="13"/>
      <c r="D53" s="13"/>
      <c r="E53" s="39">
        <f>SUM(E8:E52)</f>
        <v>542221321.70000005</v>
      </c>
      <c r="F53" s="37"/>
      <c r="I53" s="29"/>
      <c r="J53" s="45"/>
      <c r="K53" s="45"/>
    </row>
    <row r="54" spans="1:11" s="11" customFormat="1" ht="16.5" thickTop="1" x14ac:dyDescent="0.25">
      <c r="A54" s="24" t="s">
        <v>52</v>
      </c>
      <c r="B54" s="30"/>
      <c r="C54" s="13"/>
      <c r="D54" s="13"/>
      <c r="E54" s="23"/>
      <c r="F54" s="37"/>
      <c r="I54" s="29"/>
      <c r="J54" s="45"/>
      <c r="K54" s="45"/>
    </row>
    <row r="55" spans="1:11" s="11" customFormat="1" ht="31.5" x14ac:dyDescent="0.25">
      <c r="A55" s="2" t="s">
        <v>53</v>
      </c>
      <c r="B55" s="32" t="s">
        <v>48</v>
      </c>
      <c r="C55" s="8" t="s">
        <v>40</v>
      </c>
      <c r="D55" s="42">
        <v>14410</v>
      </c>
      <c r="E55" s="25">
        <v>22200474.170000002</v>
      </c>
      <c r="F55" s="22" t="s">
        <v>70</v>
      </c>
      <c r="G55" s="64" t="s">
        <v>35</v>
      </c>
      <c r="H55" s="65"/>
      <c r="I55" s="49">
        <v>0.27763199999999999</v>
      </c>
      <c r="J55" s="47">
        <v>0.21052599999999999</v>
      </c>
      <c r="K55" s="45">
        <v>0.15</v>
      </c>
    </row>
    <row r="56" spans="1:11" s="11" customFormat="1" ht="15.75" x14ac:dyDescent="0.25">
      <c r="A56" s="2" t="s">
        <v>54</v>
      </c>
      <c r="B56" s="32" t="s">
        <v>48</v>
      </c>
      <c r="C56" s="8" t="s">
        <v>40</v>
      </c>
      <c r="D56" s="42">
        <v>13767</v>
      </c>
      <c r="E56" s="25">
        <v>14656774.5</v>
      </c>
      <c r="F56" s="22" t="s">
        <v>56</v>
      </c>
      <c r="G56" s="64" t="s">
        <v>35</v>
      </c>
      <c r="H56" s="65"/>
      <c r="I56" s="49">
        <v>0.27763199999999999</v>
      </c>
      <c r="J56" s="47">
        <v>0.21052599999999999</v>
      </c>
      <c r="K56" s="45">
        <v>0.15</v>
      </c>
    </row>
    <row r="57" spans="1:11" s="11" customFormat="1" ht="15.75" x14ac:dyDescent="0.25">
      <c r="A57" s="2" t="s">
        <v>55</v>
      </c>
      <c r="B57" s="32" t="s">
        <v>48</v>
      </c>
      <c r="C57" s="8" t="s">
        <v>40</v>
      </c>
      <c r="D57" s="42">
        <v>13698</v>
      </c>
      <c r="E57" s="17">
        <v>15444475.18</v>
      </c>
      <c r="F57" s="22" t="s">
        <v>56</v>
      </c>
      <c r="G57" s="64" t="s">
        <v>35</v>
      </c>
      <c r="H57" s="65"/>
      <c r="I57" s="49">
        <v>0.27763199999999999</v>
      </c>
      <c r="J57" s="47">
        <v>0.21052599999999999</v>
      </c>
      <c r="K57" s="45">
        <v>0.15</v>
      </c>
    </row>
    <row r="58" spans="1:11" s="11" customFormat="1" ht="15.75" x14ac:dyDescent="0.25">
      <c r="A58" s="2" t="s">
        <v>61</v>
      </c>
      <c r="B58" s="32" t="s">
        <v>48</v>
      </c>
      <c r="C58" s="8" t="s">
        <v>40</v>
      </c>
      <c r="D58" s="42">
        <v>9928</v>
      </c>
      <c r="E58" s="4">
        <v>11629037.42</v>
      </c>
      <c r="F58" s="22" t="s">
        <v>56</v>
      </c>
      <c r="G58" s="64" t="s">
        <v>35</v>
      </c>
      <c r="H58" s="65"/>
      <c r="I58" s="49">
        <v>0.27763199999999999</v>
      </c>
      <c r="J58" s="47">
        <v>0.21052599999999999</v>
      </c>
      <c r="K58" s="45">
        <v>0.15</v>
      </c>
    </row>
    <row r="59" spans="1:11" s="11" customFormat="1" ht="15.75" x14ac:dyDescent="0.25">
      <c r="A59" s="24" t="s">
        <v>71</v>
      </c>
      <c r="B59" s="31"/>
      <c r="C59" s="12"/>
      <c r="D59" s="12"/>
      <c r="E59" s="12"/>
      <c r="F59" s="38"/>
      <c r="I59" s="29"/>
      <c r="J59" s="45"/>
      <c r="K59" s="45"/>
    </row>
    <row r="60" spans="1:11" s="11" customFormat="1" ht="15.75" x14ac:dyDescent="0.25">
      <c r="A60" s="2" t="s">
        <v>63</v>
      </c>
      <c r="B60" s="32" t="s">
        <v>48</v>
      </c>
      <c r="C60" s="8" t="s">
        <v>39</v>
      </c>
      <c r="D60" s="17">
        <f>4335*3.281</f>
        <v>14223.135</v>
      </c>
      <c r="E60" s="43">
        <v>19545000</v>
      </c>
      <c r="F60" s="22" t="s">
        <v>59</v>
      </c>
      <c r="G60" s="64" t="s">
        <v>35</v>
      </c>
      <c r="H60" s="65"/>
      <c r="I60" s="49">
        <v>0.31578899999999999</v>
      </c>
      <c r="J60" s="47">
        <v>0.26315899999999998</v>
      </c>
      <c r="K60" s="45">
        <v>0</v>
      </c>
    </row>
    <row r="61" spans="1:11" s="11" customFormat="1" ht="16.5" customHeight="1" x14ac:dyDescent="0.25">
      <c r="A61" s="29" t="s">
        <v>64</v>
      </c>
      <c r="B61" s="32" t="s">
        <v>48</v>
      </c>
      <c r="C61" s="8" t="s">
        <v>40</v>
      </c>
      <c r="D61" s="17">
        <f>3925*3.281</f>
        <v>12877.925000000001</v>
      </c>
      <c r="E61" s="43">
        <v>18612000</v>
      </c>
      <c r="F61" s="22" t="s">
        <v>65</v>
      </c>
      <c r="G61" s="64" t="s">
        <v>35</v>
      </c>
      <c r="H61" s="65"/>
      <c r="I61" s="49">
        <v>0.27763199999999999</v>
      </c>
      <c r="J61" s="47">
        <v>0.21052599999999999</v>
      </c>
      <c r="K61" s="45">
        <v>0.15</v>
      </c>
    </row>
    <row r="62" spans="1:11" s="11" customFormat="1" ht="15.75" x14ac:dyDescent="0.25">
      <c r="A62" s="29" t="s">
        <v>54</v>
      </c>
      <c r="B62" s="32" t="s">
        <v>48</v>
      </c>
      <c r="C62" s="8" t="s">
        <v>40</v>
      </c>
      <c r="D62" s="17">
        <v>13767</v>
      </c>
      <c r="E62" s="43">
        <v>2650000</v>
      </c>
      <c r="F62" s="22" t="s">
        <v>75</v>
      </c>
      <c r="G62" s="64" t="s">
        <v>35</v>
      </c>
      <c r="H62" s="65"/>
      <c r="I62" s="49">
        <v>0.27763199999999999</v>
      </c>
      <c r="J62" s="47">
        <v>0.21052599999999999</v>
      </c>
      <c r="K62" s="45">
        <v>0.15</v>
      </c>
    </row>
    <row r="63" spans="1:11" s="11" customFormat="1" x14ac:dyDescent="0.25">
      <c r="A63" s="12"/>
      <c r="B63" s="12"/>
      <c r="C63" s="12"/>
      <c r="D63" s="12"/>
      <c r="E63" s="12"/>
      <c r="F63" s="12"/>
    </row>
    <row r="64" spans="1:11" s="11" customFormat="1" x14ac:dyDescent="0.25">
      <c r="A64" s="12"/>
      <c r="B64" s="12"/>
      <c r="C64" s="12"/>
      <c r="D64" s="12"/>
      <c r="E64" s="50">
        <f>E53+E55+E56+E57+E58</f>
        <v>606152082.96999991</v>
      </c>
      <c r="F64" s="12"/>
    </row>
    <row r="65" spans="1:6" s="11" customFormat="1" x14ac:dyDescent="0.25">
      <c r="A65" s="12"/>
      <c r="B65" s="12"/>
      <c r="C65" s="12"/>
      <c r="D65" s="12"/>
      <c r="E65" s="12"/>
      <c r="F65" s="12"/>
    </row>
    <row r="66" spans="1:6" s="11" customFormat="1" x14ac:dyDescent="0.25">
      <c r="A66" s="12"/>
      <c r="B66" s="12"/>
      <c r="C66" s="12"/>
      <c r="D66" s="12"/>
      <c r="E66" s="50">
        <f>SUM(E8:E46)+SUM(E55:E58)</f>
        <v>517965583.95999998</v>
      </c>
      <c r="F66" s="12"/>
    </row>
    <row r="67" spans="1:6" s="11" customFormat="1" x14ac:dyDescent="0.25">
      <c r="A67" s="12"/>
      <c r="B67" s="12"/>
      <c r="C67" s="12"/>
      <c r="D67" s="12"/>
      <c r="E67" s="52">
        <f>E66/E64</f>
        <v>0.85451423580381469</v>
      </c>
      <c r="F67" s="12"/>
    </row>
    <row r="68" spans="1:6" s="11" customFormat="1" x14ac:dyDescent="0.25">
      <c r="A68" s="12"/>
      <c r="B68" s="12"/>
      <c r="C68" s="12"/>
      <c r="D68" s="12"/>
      <c r="E68" s="50">
        <f>SUM(E49:E52)</f>
        <v>88186499.010000005</v>
      </c>
      <c r="F68" s="12"/>
    </row>
    <row r="69" spans="1:6" s="11" customFormat="1" x14ac:dyDescent="0.25">
      <c r="A69" s="12"/>
      <c r="B69" s="12"/>
      <c r="C69" s="12"/>
      <c r="D69" s="12"/>
      <c r="E69" s="51">
        <f>E68/E64</f>
        <v>0.14548576419618539</v>
      </c>
      <c r="F69" s="12"/>
    </row>
  </sheetData>
  <mergeCells count="17">
    <mergeCell ref="I5:I6"/>
    <mergeCell ref="J5:J6"/>
    <mergeCell ref="K5:K6"/>
    <mergeCell ref="G16:H16"/>
    <mergeCell ref="G49:H49"/>
    <mergeCell ref="A5:A6"/>
    <mergeCell ref="C5:C6"/>
    <mergeCell ref="E5:E6"/>
    <mergeCell ref="F5:F6"/>
    <mergeCell ref="G5:H5"/>
    <mergeCell ref="G62:H62"/>
    <mergeCell ref="G61:H61"/>
    <mergeCell ref="G60:H60"/>
    <mergeCell ref="G55:H55"/>
    <mergeCell ref="G56:H56"/>
    <mergeCell ref="G57:H57"/>
    <mergeCell ref="G58:H58"/>
  </mergeCells>
  <printOptions horizontalCentered="1"/>
  <pageMargins left="0.5" right="0.5" top="0.75" bottom="0.75" header="0.5" footer="0.5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614F4-DDFA-4B4E-8946-FBA3AF6F99CF}">
  <sheetPr>
    <pageSetUpPr fitToPage="1"/>
  </sheetPr>
  <dimension ref="A1:K69"/>
  <sheetViews>
    <sheetView showGridLines="0" view="pageBreakPreview" zoomScaleNormal="70" zoomScaleSheetLayoutView="100" workbookViewId="0">
      <pane xSplit="1" ySplit="6" topLeftCell="F46" activePane="bottomRight" state="frozen"/>
      <selection pane="topRight" activeCell="B1" sqref="B1"/>
      <selection pane="bottomLeft" activeCell="A7" sqref="A7"/>
      <selection pane="bottomRight" activeCell="J62" sqref="J62"/>
    </sheetView>
  </sheetViews>
  <sheetFormatPr defaultRowHeight="15" x14ac:dyDescent="0.25"/>
  <cols>
    <col min="1" max="1" width="38.28515625" style="9" customWidth="1"/>
    <col min="2" max="2" width="7.7109375" style="9" bestFit="1" customWidth="1"/>
    <col min="3" max="3" width="10.7109375" style="9" customWidth="1"/>
    <col min="4" max="4" width="17.5703125" style="9" customWidth="1"/>
    <col min="5" max="5" width="18.28515625" style="9" customWidth="1"/>
    <col min="6" max="6" width="32.5703125" style="9" customWidth="1"/>
    <col min="7" max="7" width="9.140625" style="10" customWidth="1"/>
    <col min="8" max="8" width="14" style="10" customWidth="1"/>
    <col min="9" max="9" width="13.5703125" style="10" customWidth="1"/>
    <col min="10" max="235" width="9.140625" style="10"/>
    <col min="236" max="236" width="38.28515625" style="10" customWidth="1"/>
    <col min="237" max="239" width="0" style="10" hidden="1" customWidth="1"/>
    <col min="240" max="240" width="17.85546875" style="10" customWidth="1"/>
    <col min="241" max="243" width="0" style="10" hidden="1" customWidth="1"/>
    <col min="244" max="246" width="19.85546875" style="10" customWidth="1"/>
    <col min="247" max="250" width="18.85546875" style="10" customWidth="1"/>
    <col min="251" max="251" width="20.140625" style="10" customWidth="1"/>
    <col min="252" max="252" width="19" style="10" customWidth="1"/>
    <col min="253" max="253" width="50.5703125" style="10" bestFit="1" customWidth="1"/>
    <col min="254" max="491" width="9.140625" style="10"/>
    <col min="492" max="492" width="38.28515625" style="10" customWidth="1"/>
    <col min="493" max="495" width="0" style="10" hidden="1" customWidth="1"/>
    <col min="496" max="496" width="17.85546875" style="10" customWidth="1"/>
    <col min="497" max="499" width="0" style="10" hidden="1" customWidth="1"/>
    <col min="500" max="502" width="19.85546875" style="10" customWidth="1"/>
    <col min="503" max="506" width="18.85546875" style="10" customWidth="1"/>
    <col min="507" max="507" width="20.140625" style="10" customWidth="1"/>
    <col min="508" max="508" width="19" style="10" customWidth="1"/>
    <col min="509" max="509" width="50.5703125" style="10" bestFit="1" customWidth="1"/>
    <col min="510" max="747" width="9.140625" style="10"/>
    <col min="748" max="748" width="38.28515625" style="10" customWidth="1"/>
    <col min="749" max="751" width="0" style="10" hidden="1" customWidth="1"/>
    <col min="752" max="752" width="17.85546875" style="10" customWidth="1"/>
    <col min="753" max="755" width="0" style="10" hidden="1" customWidth="1"/>
    <col min="756" max="758" width="19.85546875" style="10" customWidth="1"/>
    <col min="759" max="762" width="18.85546875" style="10" customWidth="1"/>
    <col min="763" max="763" width="20.140625" style="10" customWidth="1"/>
    <col min="764" max="764" width="19" style="10" customWidth="1"/>
    <col min="765" max="765" width="50.5703125" style="10" bestFit="1" customWidth="1"/>
    <col min="766" max="1003" width="9.140625" style="10"/>
    <col min="1004" max="1004" width="38.28515625" style="10" customWidth="1"/>
    <col min="1005" max="1007" width="0" style="10" hidden="1" customWidth="1"/>
    <col min="1008" max="1008" width="17.85546875" style="10" customWidth="1"/>
    <col min="1009" max="1011" width="0" style="10" hidden="1" customWidth="1"/>
    <col min="1012" max="1014" width="19.85546875" style="10" customWidth="1"/>
    <col min="1015" max="1018" width="18.85546875" style="10" customWidth="1"/>
    <col min="1019" max="1019" width="20.140625" style="10" customWidth="1"/>
    <col min="1020" max="1020" width="19" style="10" customWidth="1"/>
    <col min="1021" max="1021" width="50.5703125" style="10" bestFit="1" customWidth="1"/>
    <col min="1022" max="1259" width="9.140625" style="10"/>
    <col min="1260" max="1260" width="38.28515625" style="10" customWidth="1"/>
    <col min="1261" max="1263" width="0" style="10" hidden="1" customWidth="1"/>
    <col min="1264" max="1264" width="17.85546875" style="10" customWidth="1"/>
    <col min="1265" max="1267" width="0" style="10" hidden="1" customWidth="1"/>
    <col min="1268" max="1270" width="19.85546875" style="10" customWidth="1"/>
    <col min="1271" max="1274" width="18.85546875" style="10" customWidth="1"/>
    <col min="1275" max="1275" width="20.140625" style="10" customWidth="1"/>
    <col min="1276" max="1276" width="19" style="10" customWidth="1"/>
    <col min="1277" max="1277" width="50.5703125" style="10" bestFit="1" customWidth="1"/>
    <col min="1278" max="1515" width="9.140625" style="10"/>
    <col min="1516" max="1516" width="38.28515625" style="10" customWidth="1"/>
    <col min="1517" max="1519" width="0" style="10" hidden="1" customWidth="1"/>
    <col min="1520" max="1520" width="17.85546875" style="10" customWidth="1"/>
    <col min="1521" max="1523" width="0" style="10" hidden="1" customWidth="1"/>
    <col min="1524" max="1526" width="19.85546875" style="10" customWidth="1"/>
    <col min="1527" max="1530" width="18.85546875" style="10" customWidth="1"/>
    <col min="1531" max="1531" width="20.140625" style="10" customWidth="1"/>
    <col min="1532" max="1532" width="19" style="10" customWidth="1"/>
    <col min="1533" max="1533" width="50.5703125" style="10" bestFit="1" customWidth="1"/>
    <col min="1534" max="1771" width="9.140625" style="10"/>
    <col min="1772" max="1772" width="38.28515625" style="10" customWidth="1"/>
    <col min="1773" max="1775" width="0" style="10" hidden="1" customWidth="1"/>
    <col min="1776" max="1776" width="17.85546875" style="10" customWidth="1"/>
    <col min="1777" max="1779" width="0" style="10" hidden="1" customWidth="1"/>
    <col min="1780" max="1782" width="19.85546875" style="10" customWidth="1"/>
    <col min="1783" max="1786" width="18.85546875" style="10" customWidth="1"/>
    <col min="1787" max="1787" width="20.140625" style="10" customWidth="1"/>
    <col min="1788" max="1788" width="19" style="10" customWidth="1"/>
    <col min="1789" max="1789" width="50.5703125" style="10" bestFit="1" customWidth="1"/>
    <col min="1790" max="2027" width="9.140625" style="10"/>
    <col min="2028" max="2028" width="38.28515625" style="10" customWidth="1"/>
    <col min="2029" max="2031" width="0" style="10" hidden="1" customWidth="1"/>
    <col min="2032" max="2032" width="17.85546875" style="10" customWidth="1"/>
    <col min="2033" max="2035" width="0" style="10" hidden="1" customWidth="1"/>
    <col min="2036" max="2038" width="19.85546875" style="10" customWidth="1"/>
    <col min="2039" max="2042" width="18.85546875" style="10" customWidth="1"/>
    <col min="2043" max="2043" width="20.140625" style="10" customWidth="1"/>
    <col min="2044" max="2044" width="19" style="10" customWidth="1"/>
    <col min="2045" max="2045" width="50.5703125" style="10" bestFit="1" customWidth="1"/>
    <col min="2046" max="2283" width="9.140625" style="10"/>
    <col min="2284" max="2284" width="38.28515625" style="10" customWidth="1"/>
    <col min="2285" max="2287" width="0" style="10" hidden="1" customWidth="1"/>
    <col min="2288" max="2288" width="17.85546875" style="10" customWidth="1"/>
    <col min="2289" max="2291" width="0" style="10" hidden="1" customWidth="1"/>
    <col min="2292" max="2294" width="19.85546875" style="10" customWidth="1"/>
    <col min="2295" max="2298" width="18.85546875" style="10" customWidth="1"/>
    <col min="2299" max="2299" width="20.140625" style="10" customWidth="1"/>
    <col min="2300" max="2300" width="19" style="10" customWidth="1"/>
    <col min="2301" max="2301" width="50.5703125" style="10" bestFit="1" customWidth="1"/>
    <col min="2302" max="2539" width="9.140625" style="10"/>
    <col min="2540" max="2540" width="38.28515625" style="10" customWidth="1"/>
    <col min="2541" max="2543" width="0" style="10" hidden="1" customWidth="1"/>
    <col min="2544" max="2544" width="17.85546875" style="10" customWidth="1"/>
    <col min="2545" max="2547" width="0" style="10" hidden="1" customWidth="1"/>
    <col min="2548" max="2550" width="19.85546875" style="10" customWidth="1"/>
    <col min="2551" max="2554" width="18.85546875" style="10" customWidth="1"/>
    <col min="2555" max="2555" width="20.140625" style="10" customWidth="1"/>
    <col min="2556" max="2556" width="19" style="10" customWidth="1"/>
    <col min="2557" max="2557" width="50.5703125" style="10" bestFit="1" customWidth="1"/>
    <col min="2558" max="2795" width="9.140625" style="10"/>
    <col min="2796" max="2796" width="38.28515625" style="10" customWidth="1"/>
    <col min="2797" max="2799" width="0" style="10" hidden="1" customWidth="1"/>
    <col min="2800" max="2800" width="17.85546875" style="10" customWidth="1"/>
    <col min="2801" max="2803" width="0" style="10" hidden="1" customWidth="1"/>
    <col min="2804" max="2806" width="19.85546875" style="10" customWidth="1"/>
    <col min="2807" max="2810" width="18.85546875" style="10" customWidth="1"/>
    <col min="2811" max="2811" width="20.140625" style="10" customWidth="1"/>
    <col min="2812" max="2812" width="19" style="10" customWidth="1"/>
    <col min="2813" max="2813" width="50.5703125" style="10" bestFit="1" customWidth="1"/>
    <col min="2814" max="3051" width="9.140625" style="10"/>
    <col min="3052" max="3052" width="38.28515625" style="10" customWidth="1"/>
    <col min="3053" max="3055" width="0" style="10" hidden="1" customWidth="1"/>
    <col min="3056" max="3056" width="17.85546875" style="10" customWidth="1"/>
    <col min="3057" max="3059" width="0" style="10" hidden="1" customWidth="1"/>
    <col min="3060" max="3062" width="19.85546875" style="10" customWidth="1"/>
    <col min="3063" max="3066" width="18.85546875" style="10" customWidth="1"/>
    <col min="3067" max="3067" width="20.140625" style="10" customWidth="1"/>
    <col min="3068" max="3068" width="19" style="10" customWidth="1"/>
    <col min="3069" max="3069" width="50.5703125" style="10" bestFit="1" customWidth="1"/>
    <col min="3070" max="3307" width="9.140625" style="10"/>
    <col min="3308" max="3308" width="38.28515625" style="10" customWidth="1"/>
    <col min="3309" max="3311" width="0" style="10" hidden="1" customWidth="1"/>
    <col min="3312" max="3312" width="17.85546875" style="10" customWidth="1"/>
    <col min="3313" max="3315" width="0" style="10" hidden="1" customWidth="1"/>
    <col min="3316" max="3318" width="19.85546875" style="10" customWidth="1"/>
    <col min="3319" max="3322" width="18.85546875" style="10" customWidth="1"/>
    <col min="3323" max="3323" width="20.140625" style="10" customWidth="1"/>
    <col min="3324" max="3324" width="19" style="10" customWidth="1"/>
    <col min="3325" max="3325" width="50.5703125" style="10" bestFit="1" customWidth="1"/>
    <col min="3326" max="3563" width="9.140625" style="10"/>
    <col min="3564" max="3564" width="38.28515625" style="10" customWidth="1"/>
    <col min="3565" max="3567" width="0" style="10" hidden="1" customWidth="1"/>
    <col min="3568" max="3568" width="17.85546875" style="10" customWidth="1"/>
    <col min="3569" max="3571" width="0" style="10" hidden="1" customWidth="1"/>
    <col min="3572" max="3574" width="19.85546875" style="10" customWidth="1"/>
    <col min="3575" max="3578" width="18.85546875" style="10" customWidth="1"/>
    <col min="3579" max="3579" width="20.140625" style="10" customWidth="1"/>
    <col min="3580" max="3580" width="19" style="10" customWidth="1"/>
    <col min="3581" max="3581" width="50.5703125" style="10" bestFit="1" customWidth="1"/>
    <col min="3582" max="3819" width="9.140625" style="10"/>
    <col min="3820" max="3820" width="38.28515625" style="10" customWidth="1"/>
    <col min="3821" max="3823" width="0" style="10" hidden="1" customWidth="1"/>
    <col min="3824" max="3824" width="17.85546875" style="10" customWidth="1"/>
    <col min="3825" max="3827" width="0" style="10" hidden="1" customWidth="1"/>
    <col min="3828" max="3830" width="19.85546875" style="10" customWidth="1"/>
    <col min="3831" max="3834" width="18.85546875" style="10" customWidth="1"/>
    <col min="3835" max="3835" width="20.140625" style="10" customWidth="1"/>
    <col min="3836" max="3836" width="19" style="10" customWidth="1"/>
    <col min="3837" max="3837" width="50.5703125" style="10" bestFit="1" customWidth="1"/>
    <col min="3838" max="4075" width="9.140625" style="10"/>
    <col min="4076" max="4076" width="38.28515625" style="10" customWidth="1"/>
    <col min="4077" max="4079" width="0" style="10" hidden="1" customWidth="1"/>
    <col min="4080" max="4080" width="17.85546875" style="10" customWidth="1"/>
    <col min="4081" max="4083" width="0" style="10" hidden="1" customWidth="1"/>
    <col min="4084" max="4086" width="19.85546875" style="10" customWidth="1"/>
    <col min="4087" max="4090" width="18.85546875" style="10" customWidth="1"/>
    <col min="4091" max="4091" width="20.140625" style="10" customWidth="1"/>
    <col min="4092" max="4092" width="19" style="10" customWidth="1"/>
    <col min="4093" max="4093" width="50.5703125" style="10" bestFit="1" customWidth="1"/>
    <col min="4094" max="4331" width="9.140625" style="10"/>
    <col min="4332" max="4332" width="38.28515625" style="10" customWidth="1"/>
    <col min="4333" max="4335" width="0" style="10" hidden="1" customWidth="1"/>
    <col min="4336" max="4336" width="17.85546875" style="10" customWidth="1"/>
    <col min="4337" max="4339" width="0" style="10" hidden="1" customWidth="1"/>
    <col min="4340" max="4342" width="19.85546875" style="10" customWidth="1"/>
    <col min="4343" max="4346" width="18.85546875" style="10" customWidth="1"/>
    <col min="4347" max="4347" width="20.140625" style="10" customWidth="1"/>
    <col min="4348" max="4348" width="19" style="10" customWidth="1"/>
    <col min="4349" max="4349" width="50.5703125" style="10" bestFit="1" customWidth="1"/>
    <col min="4350" max="4587" width="9.140625" style="10"/>
    <col min="4588" max="4588" width="38.28515625" style="10" customWidth="1"/>
    <col min="4589" max="4591" width="0" style="10" hidden="1" customWidth="1"/>
    <col min="4592" max="4592" width="17.85546875" style="10" customWidth="1"/>
    <col min="4593" max="4595" width="0" style="10" hidden="1" customWidth="1"/>
    <col min="4596" max="4598" width="19.85546875" style="10" customWidth="1"/>
    <col min="4599" max="4602" width="18.85546875" style="10" customWidth="1"/>
    <col min="4603" max="4603" width="20.140625" style="10" customWidth="1"/>
    <col min="4604" max="4604" width="19" style="10" customWidth="1"/>
    <col min="4605" max="4605" width="50.5703125" style="10" bestFit="1" customWidth="1"/>
    <col min="4606" max="4843" width="9.140625" style="10"/>
    <col min="4844" max="4844" width="38.28515625" style="10" customWidth="1"/>
    <col min="4845" max="4847" width="0" style="10" hidden="1" customWidth="1"/>
    <col min="4848" max="4848" width="17.85546875" style="10" customWidth="1"/>
    <col min="4849" max="4851" width="0" style="10" hidden="1" customWidth="1"/>
    <col min="4852" max="4854" width="19.85546875" style="10" customWidth="1"/>
    <col min="4855" max="4858" width="18.85546875" style="10" customWidth="1"/>
    <col min="4859" max="4859" width="20.140625" style="10" customWidth="1"/>
    <col min="4860" max="4860" width="19" style="10" customWidth="1"/>
    <col min="4861" max="4861" width="50.5703125" style="10" bestFit="1" customWidth="1"/>
    <col min="4862" max="5099" width="9.140625" style="10"/>
    <col min="5100" max="5100" width="38.28515625" style="10" customWidth="1"/>
    <col min="5101" max="5103" width="0" style="10" hidden="1" customWidth="1"/>
    <col min="5104" max="5104" width="17.85546875" style="10" customWidth="1"/>
    <col min="5105" max="5107" width="0" style="10" hidden="1" customWidth="1"/>
    <col min="5108" max="5110" width="19.85546875" style="10" customWidth="1"/>
    <col min="5111" max="5114" width="18.85546875" style="10" customWidth="1"/>
    <col min="5115" max="5115" width="20.140625" style="10" customWidth="1"/>
    <col min="5116" max="5116" width="19" style="10" customWidth="1"/>
    <col min="5117" max="5117" width="50.5703125" style="10" bestFit="1" customWidth="1"/>
    <col min="5118" max="5355" width="9.140625" style="10"/>
    <col min="5356" max="5356" width="38.28515625" style="10" customWidth="1"/>
    <col min="5357" max="5359" width="0" style="10" hidden="1" customWidth="1"/>
    <col min="5360" max="5360" width="17.85546875" style="10" customWidth="1"/>
    <col min="5361" max="5363" width="0" style="10" hidden="1" customWidth="1"/>
    <col min="5364" max="5366" width="19.85546875" style="10" customWidth="1"/>
    <col min="5367" max="5370" width="18.85546875" style="10" customWidth="1"/>
    <col min="5371" max="5371" width="20.140625" style="10" customWidth="1"/>
    <col min="5372" max="5372" width="19" style="10" customWidth="1"/>
    <col min="5373" max="5373" width="50.5703125" style="10" bestFit="1" customWidth="1"/>
    <col min="5374" max="5611" width="9.140625" style="10"/>
    <col min="5612" max="5612" width="38.28515625" style="10" customWidth="1"/>
    <col min="5613" max="5615" width="0" style="10" hidden="1" customWidth="1"/>
    <col min="5616" max="5616" width="17.85546875" style="10" customWidth="1"/>
    <col min="5617" max="5619" width="0" style="10" hidden="1" customWidth="1"/>
    <col min="5620" max="5622" width="19.85546875" style="10" customWidth="1"/>
    <col min="5623" max="5626" width="18.85546875" style="10" customWidth="1"/>
    <col min="5627" max="5627" width="20.140625" style="10" customWidth="1"/>
    <col min="5628" max="5628" width="19" style="10" customWidth="1"/>
    <col min="5629" max="5629" width="50.5703125" style="10" bestFit="1" customWidth="1"/>
    <col min="5630" max="5867" width="9.140625" style="10"/>
    <col min="5868" max="5868" width="38.28515625" style="10" customWidth="1"/>
    <col min="5869" max="5871" width="0" style="10" hidden="1" customWidth="1"/>
    <col min="5872" max="5872" width="17.85546875" style="10" customWidth="1"/>
    <col min="5873" max="5875" width="0" style="10" hidden="1" customWidth="1"/>
    <col min="5876" max="5878" width="19.85546875" style="10" customWidth="1"/>
    <col min="5879" max="5882" width="18.85546875" style="10" customWidth="1"/>
    <col min="5883" max="5883" width="20.140625" style="10" customWidth="1"/>
    <col min="5884" max="5884" width="19" style="10" customWidth="1"/>
    <col min="5885" max="5885" width="50.5703125" style="10" bestFit="1" customWidth="1"/>
    <col min="5886" max="6123" width="9.140625" style="10"/>
    <col min="6124" max="6124" width="38.28515625" style="10" customWidth="1"/>
    <col min="6125" max="6127" width="0" style="10" hidden="1" customWidth="1"/>
    <col min="6128" max="6128" width="17.85546875" style="10" customWidth="1"/>
    <col min="6129" max="6131" width="0" style="10" hidden="1" customWidth="1"/>
    <col min="6132" max="6134" width="19.85546875" style="10" customWidth="1"/>
    <col min="6135" max="6138" width="18.85546875" style="10" customWidth="1"/>
    <col min="6139" max="6139" width="20.140625" style="10" customWidth="1"/>
    <col min="6140" max="6140" width="19" style="10" customWidth="1"/>
    <col min="6141" max="6141" width="50.5703125" style="10" bestFit="1" customWidth="1"/>
    <col min="6142" max="6379" width="9.140625" style="10"/>
    <col min="6380" max="6380" width="38.28515625" style="10" customWidth="1"/>
    <col min="6381" max="6383" width="0" style="10" hidden="1" customWidth="1"/>
    <col min="6384" max="6384" width="17.85546875" style="10" customWidth="1"/>
    <col min="6385" max="6387" width="0" style="10" hidden="1" customWidth="1"/>
    <col min="6388" max="6390" width="19.85546875" style="10" customWidth="1"/>
    <col min="6391" max="6394" width="18.85546875" style="10" customWidth="1"/>
    <col min="6395" max="6395" width="20.140625" style="10" customWidth="1"/>
    <col min="6396" max="6396" width="19" style="10" customWidth="1"/>
    <col min="6397" max="6397" width="50.5703125" style="10" bestFit="1" customWidth="1"/>
    <col min="6398" max="6635" width="9.140625" style="10"/>
    <col min="6636" max="6636" width="38.28515625" style="10" customWidth="1"/>
    <col min="6637" max="6639" width="0" style="10" hidden="1" customWidth="1"/>
    <col min="6640" max="6640" width="17.85546875" style="10" customWidth="1"/>
    <col min="6641" max="6643" width="0" style="10" hidden="1" customWidth="1"/>
    <col min="6644" max="6646" width="19.85546875" style="10" customWidth="1"/>
    <col min="6647" max="6650" width="18.85546875" style="10" customWidth="1"/>
    <col min="6651" max="6651" width="20.140625" style="10" customWidth="1"/>
    <col min="6652" max="6652" width="19" style="10" customWidth="1"/>
    <col min="6653" max="6653" width="50.5703125" style="10" bestFit="1" customWidth="1"/>
    <col min="6654" max="6891" width="9.140625" style="10"/>
    <col min="6892" max="6892" width="38.28515625" style="10" customWidth="1"/>
    <col min="6893" max="6895" width="0" style="10" hidden="1" customWidth="1"/>
    <col min="6896" max="6896" width="17.85546875" style="10" customWidth="1"/>
    <col min="6897" max="6899" width="0" style="10" hidden="1" customWidth="1"/>
    <col min="6900" max="6902" width="19.85546875" style="10" customWidth="1"/>
    <col min="6903" max="6906" width="18.85546875" style="10" customWidth="1"/>
    <col min="6907" max="6907" width="20.140625" style="10" customWidth="1"/>
    <col min="6908" max="6908" width="19" style="10" customWidth="1"/>
    <col min="6909" max="6909" width="50.5703125" style="10" bestFit="1" customWidth="1"/>
    <col min="6910" max="7147" width="9.140625" style="10"/>
    <col min="7148" max="7148" width="38.28515625" style="10" customWidth="1"/>
    <col min="7149" max="7151" width="0" style="10" hidden="1" customWidth="1"/>
    <col min="7152" max="7152" width="17.85546875" style="10" customWidth="1"/>
    <col min="7153" max="7155" width="0" style="10" hidden="1" customWidth="1"/>
    <col min="7156" max="7158" width="19.85546875" style="10" customWidth="1"/>
    <col min="7159" max="7162" width="18.85546875" style="10" customWidth="1"/>
    <col min="7163" max="7163" width="20.140625" style="10" customWidth="1"/>
    <col min="7164" max="7164" width="19" style="10" customWidth="1"/>
    <col min="7165" max="7165" width="50.5703125" style="10" bestFit="1" customWidth="1"/>
    <col min="7166" max="7403" width="9.140625" style="10"/>
    <col min="7404" max="7404" width="38.28515625" style="10" customWidth="1"/>
    <col min="7405" max="7407" width="0" style="10" hidden="1" customWidth="1"/>
    <col min="7408" max="7408" width="17.85546875" style="10" customWidth="1"/>
    <col min="7409" max="7411" width="0" style="10" hidden="1" customWidth="1"/>
    <col min="7412" max="7414" width="19.85546875" style="10" customWidth="1"/>
    <col min="7415" max="7418" width="18.85546875" style="10" customWidth="1"/>
    <col min="7419" max="7419" width="20.140625" style="10" customWidth="1"/>
    <col min="7420" max="7420" width="19" style="10" customWidth="1"/>
    <col min="7421" max="7421" width="50.5703125" style="10" bestFit="1" customWidth="1"/>
    <col min="7422" max="7659" width="9.140625" style="10"/>
    <col min="7660" max="7660" width="38.28515625" style="10" customWidth="1"/>
    <col min="7661" max="7663" width="0" style="10" hidden="1" customWidth="1"/>
    <col min="7664" max="7664" width="17.85546875" style="10" customWidth="1"/>
    <col min="7665" max="7667" width="0" style="10" hidden="1" customWidth="1"/>
    <col min="7668" max="7670" width="19.85546875" style="10" customWidth="1"/>
    <col min="7671" max="7674" width="18.85546875" style="10" customWidth="1"/>
    <col min="7675" max="7675" width="20.140625" style="10" customWidth="1"/>
    <col min="7676" max="7676" width="19" style="10" customWidth="1"/>
    <col min="7677" max="7677" width="50.5703125" style="10" bestFit="1" customWidth="1"/>
    <col min="7678" max="7915" width="9.140625" style="10"/>
    <col min="7916" max="7916" width="38.28515625" style="10" customWidth="1"/>
    <col min="7917" max="7919" width="0" style="10" hidden="1" customWidth="1"/>
    <col min="7920" max="7920" width="17.85546875" style="10" customWidth="1"/>
    <col min="7921" max="7923" width="0" style="10" hidden="1" customWidth="1"/>
    <col min="7924" max="7926" width="19.85546875" style="10" customWidth="1"/>
    <col min="7927" max="7930" width="18.85546875" style="10" customWidth="1"/>
    <col min="7931" max="7931" width="20.140625" style="10" customWidth="1"/>
    <col min="7932" max="7932" width="19" style="10" customWidth="1"/>
    <col min="7933" max="7933" width="50.5703125" style="10" bestFit="1" customWidth="1"/>
    <col min="7934" max="8171" width="9.140625" style="10"/>
    <col min="8172" max="8172" width="38.28515625" style="10" customWidth="1"/>
    <col min="8173" max="8175" width="0" style="10" hidden="1" customWidth="1"/>
    <col min="8176" max="8176" width="17.85546875" style="10" customWidth="1"/>
    <col min="8177" max="8179" width="0" style="10" hidden="1" customWidth="1"/>
    <col min="8180" max="8182" width="19.85546875" style="10" customWidth="1"/>
    <col min="8183" max="8186" width="18.85546875" style="10" customWidth="1"/>
    <col min="8187" max="8187" width="20.140625" style="10" customWidth="1"/>
    <col min="8188" max="8188" width="19" style="10" customWidth="1"/>
    <col min="8189" max="8189" width="50.5703125" style="10" bestFit="1" customWidth="1"/>
    <col min="8190" max="8427" width="9.140625" style="10"/>
    <col min="8428" max="8428" width="38.28515625" style="10" customWidth="1"/>
    <col min="8429" max="8431" width="0" style="10" hidden="1" customWidth="1"/>
    <col min="8432" max="8432" width="17.85546875" style="10" customWidth="1"/>
    <col min="8433" max="8435" width="0" style="10" hidden="1" customWidth="1"/>
    <col min="8436" max="8438" width="19.85546875" style="10" customWidth="1"/>
    <col min="8439" max="8442" width="18.85546875" style="10" customWidth="1"/>
    <col min="8443" max="8443" width="20.140625" style="10" customWidth="1"/>
    <col min="8444" max="8444" width="19" style="10" customWidth="1"/>
    <col min="8445" max="8445" width="50.5703125" style="10" bestFit="1" customWidth="1"/>
    <col min="8446" max="8683" width="9.140625" style="10"/>
    <col min="8684" max="8684" width="38.28515625" style="10" customWidth="1"/>
    <col min="8685" max="8687" width="0" style="10" hidden="1" customWidth="1"/>
    <col min="8688" max="8688" width="17.85546875" style="10" customWidth="1"/>
    <col min="8689" max="8691" width="0" style="10" hidden="1" customWidth="1"/>
    <col min="8692" max="8694" width="19.85546875" style="10" customWidth="1"/>
    <col min="8695" max="8698" width="18.85546875" style="10" customWidth="1"/>
    <col min="8699" max="8699" width="20.140625" style="10" customWidth="1"/>
    <col min="8700" max="8700" width="19" style="10" customWidth="1"/>
    <col min="8701" max="8701" width="50.5703125" style="10" bestFit="1" customWidth="1"/>
    <col min="8702" max="8939" width="9.140625" style="10"/>
    <col min="8940" max="8940" width="38.28515625" style="10" customWidth="1"/>
    <col min="8941" max="8943" width="0" style="10" hidden="1" customWidth="1"/>
    <col min="8944" max="8944" width="17.85546875" style="10" customWidth="1"/>
    <col min="8945" max="8947" width="0" style="10" hidden="1" customWidth="1"/>
    <col min="8948" max="8950" width="19.85546875" style="10" customWidth="1"/>
    <col min="8951" max="8954" width="18.85546875" style="10" customWidth="1"/>
    <col min="8955" max="8955" width="20.140625" style="10" customWidth="1"/>
    <col min="8956" max="8956" width="19" style="10" customWidth="1"/>
    <col min="8957" max="8957" width="50.5703125" style="10" bestFit="1" customWidth="1"/>
    <col min="8958" max="9195" width="9.140625" style="10"/>
    <col min="9196" max="9196" width="38.28515625" style="10" customWidth="1"/>
    <col min="9197" max="9199" width="0" style="10" hidden="1" customWidth="1"/>
    <col min="9200" max="9200" width="17.85546875" style="10" customWidth="1"/>
    <col min="9201" max="9203" width="0" style="10" hidden="1" customWidth="1"/>
    <col min="9204" max="9206" width="19.85546875" style="10" customWidth="1"/>
    <col min="9207" max="9210" width="18.85546875" style="10" customWidth="1"/>
    <col min="9211" max="9211" width="20.140625" style="10" customWidth="1"/>
    <col min="9212" max="9212" width="19" style="10" customWidth="1"/>
    <col min="9213" max="9213" width="50.5703125" style="10" bestFit="1" customWidth="1"/>
    <col min="9214" max="9451" width="9.140625" style="10"/>
    <col min="9452" max="9452" width="38.28515625" style="10" customWidth="1"/>
    <col min="9453" max="9455" width="0" style="10" hidden="1" customWidth="1"/>
    <col min="9456" max="9456" width="17.85546875" style="10" customWidth="1"/>
    <col min="9457" max="9459" width="0" style="10" hidden="1" customWidth="1"/>
    <col min="9460" max="9462" width="19.85546875" style="10" customWidth="1"/>
    <col min="9463" max="9466" width="18.85546875" style="10" customWidth="1"/>
    <col min="9467" max="9467" width="20.140625" style="10" customWidth="1"/>
    <col min="9468" max="9468" width="19" style="10" customWidth="1"/>
    <col min="9469" max="9469" width="50.5703125" style="10" bestFit="1" customWidth="1"/>
    <col min="9470" max="9707" width="9.140625" style="10"/>
    <col min="9708" max="9708" width="38.28515625" style="10" customWidth="1"/>
    <col min="9709" max="9711" width="0" style="10" hidden="1" customWidth="1"/>
    <col min="9712" max="9712" width="17.85546875" style="10" customWidth="1"/>
    <col min="9713" max="9715" width="0" style="10" hidden="1" customWidth="1"/>
    <col min="9716" max="9718" width="19.85546875" style="10" customWidth="1"/>
    <col min="9719" max="9722" width="18.85546875" style="10" customWidth="1"/>
    <col min="9723" max="9723" width="20.140625" style="10" customWidth="1"/>
    <col min="9724" max="9724" width="19" style="10" customWidth="1"/>
    <col min="9725" max="9725" width="50.5703125" style="10" bestFit="1" customWidth="1"/>
    <col min="9726" max="9963" width="9.140625" style="10"/>
    <col min="9964" max="9964" width="38.28515625" style="10" customWidth="1"/>
    <col min="9965" max="9967" width="0" style="10" hidden="1" customWidth="1"/>
    <col min="9968" max="9968" width="17.85546875" style="10" customWidth="1"/>
    <col min="9969" max="9971" width="0" style="10" hidden="1" customWidth="1"/>
    <col min="9972" max="9974" width="19.85546875" style="10" customWidth="1"/>
    <col min="9975" max="9978" width="18.85546875" style="10" customWidth="1"/>
    <col min="9979" max="9979" width="20.140625" style="10" customWidth="1"/>
    <col min="9980" max="9980" width="19" style="10" customWidth="1"/>
    <col min="9981" max="9981" width="50.5703125" style="10" bestFit="1" customWidth="1"/>
    <col min="9982" max="10219" width="9.140625" style="10"/>
    <col min="10220" max="10220" width="38.28515625" style="10" customWidth="1"/>
    <col min="10221" max="10223" width="0" style="10" hidden="1" customWidth="1"/>
    <col min="10224" max="10224" width="17.85546875" style="10" customWidth="1"/>
    <col min="10225" max="10227" width="0" style="10" hidden="1" customWidth="1"/>
    <col min="10228" max="10230" width="19.85546875" style="10" customWidth="1"/>
    <col min="10231" max="10234" width="18.85546875" style="10" customWidth="1"/>
    <col min="10235" max="10235" width="20.140625" style="10" customWidth="1"/>
    <col min="10236" max="10236" width="19" style="10" customWidth="1"/>
    <col min="10237" max="10237" width="50.5703125" style="10" bestFit="1" customWidth="1"/>
    <col min="10238" max="10475" width="9.140625" style="10"/>
    <col min="10476" max="10476" width="38.28515625" style="10" customWidth="1"/>
    <col min="10477" max="10479" width="0" style="10" hidden="1" customWidth="1"/>
    <col min="10480" max="10480" width="17.85546875" style="10" customWidth="1"/>
    <col min="10481" max="10483" width="0" style="10" hidden="1" customWidth="1"/>
    <col min="10484" max="10486" width="19.85546875" style="10" customWidth="1"/>
    <col min="10487" max="10490" width="18.85546875" style="10" customWidth="1"/>
    <col min="10491" max="10491" width="20.140625" style="10" customWidth="1"/>
    <col min="10492" max="10492" width="19" style="10" customWidth="1"/>
    <col min="10493" max="10493" width="50.5703125" style="10" bestFit="1" customWidth="1"/>
    <col min="10494" max="10731" width="9.140625" style="10"/>
    <col min="10732" max="10732" width="38.28515625" style="10" customWidth="1"/>
    <col min="10733" max="10735" width="0" style="10" hidden="1" customWidth="1"/>
    <col min="10736" max="10736" width="17.85546875" style="10" customWidth="1"/>
    <col min="10737" max="10739" width="0" style="10" hidden="1" customWidth="1"/>
    <col min="10740" max="10742" width="19.85546875" style="10" customWidth="1"/>
    <col min="10743" max="10746" width="18.85546875" style="10" customWidth="1"/>
    <col min="10747" max="10747" width="20.140625" style="10" customWidth="1"/>
    <col min="10748" max="10748" width="19" style="10" customWidth="1"/>
    <col min="10749" max="10749" width="50.5703125" style="10" bestFit="1" customWidth="1"/>
    <col min="10750" max="10987" width="9.140625" style="10"/>
    <col min="10988" max="10988" width="38.28515625" style="10" customWidth="1"/>
    <col min="10989" max="10991" width="0" style="10" hidden="1" customWidth="1"/>
    <col min="10992" max="10992" width="17.85546875" style="10" customWidth="1"/>
    <col min="10993" max="10995" width="0" style="10" hidden="1" customWidth="1"/>
    <col min="10996" max="10998" width="19.85546875" style="10" customWidth="1"/>
    <col min="10999" max="11002" width="18.85546875" style="10" customWidth="1"/>
    <col min="11003" max="11003" width="20.140625" style="10" customWidth="1"/>
    <col min="11004" max="11004" width="19" style="10" customWidth="1"/>
    <col min="11005" max="11005" width="50.5703125" style="10" bestFit="1" customWidth="1"/>
    <col min="11006" max="11243" width="9.140625" style="10"/>
    <col min="11244" max="11244" width="38.28515625" style="10" customWidth="1"/>
    <col min="11245" max="11247" width="0" style="10" hidden="1" customWidth="1"/>
    <col min="11248" max="11248" width="17.85546875" style="10" customWidth="1"/>
    <col min="11249" max="11251" width="0" style="10" hidden="1" customWidth="1"/>
    <col min="11252" max="11254" width="19.85546875" style="10" customWidth="1"/>
    <col min="11255" max="11258" width="18.85546875" style="10" customWidth="1"/>
    <col min="11259" max="11259" width="20.140625" style="10" customWidth="1"/>
    <col min="11260" max="11260" width="19" style="10" customWidth="1"/>
    <col min="11261" max="11261" width="50.5703125" style="10" bestFit="1" customWidth="1"/>
    <col min="11262" max="11499" width="9.140625" style="10"/>
    <col min="11500" max="11500" width="38.28515625" style="10" customWidth="1"/>
    <col min="11501" max="11503" width="0" style="10" hidden="1" customWidth="1"/>
    <col min="11504" max="11504" width="17.85546875" style="10" customWidth="1"/>
    <col min="11505" max="11507" width="0" style="10" hidden="1" customWidth="1"/>
    <col min="11508" max="11510" width="19.85546875" style="10" customWidth="1"/>
    <col min="11511" max="11514" width="18.85546875" style="10" customWidth="1"/>
    <col min="11515" max="11515" width="20.140625" style="10" customWidth="1"/>
    <col min="11516" max="11516" width="19" style="10" customWidth="1"/>
    <col min="11517" max="11517" width="50.5703125" style="10" bestFit="1" customWidth="1"/>
    <col min="11518" max="11755" width="9.140625" style="10"/>
    <col min="11756" max="11756" width="38.28515625" style="10" customWidth="1"/>
    <col min="11757" max="11759" width="0" style="10" hidden="1" customWidth="1"/>
    <col min="11760" max="11760" width="17.85546875" style="10" customWidth="1"/>
    <col min="11761" max="11763" width="0" style="10" hidden="1" customWidth="1"/>
    <col min="11764" max="11766" width="19.85546875" style="10" customWidth="1"/>
    <col min="11767" max="11770" width="18.85546875" style="10" customWidth="1"/>
    <col min="11771" max="11771" width="20.140625" style="10" customWidth="1"/>
    <col min="11772" max="11772" width="19" style="10" customWidth="1"/>
    <col min="11773" max="11773" width="50.5703125" style="10" bestFit="1" customWidth="1"/>
    <col min="11774" max="12011" width="9.140625" style="10"/>
    <col min="12012" max="12012" width="38.28515625" style="10" customWidth="1"/>
    <col min="12013" max="12015" width="0" style="10" hidden="1" customWidth="1"/>
    <col min="12016" max="12016" width="17.85546875" style="10" customWidth="1"/>
    <col min="12017" max="12019" width="0" style="10" hidden="1" customWidth="1"/>
    <col min="12020" max="12022" width="19.85546875" style="10" customWidth="1"/>
    <col min="12023" max="12026" width="18.85546875" style="10" customWidth="1"/>
    <col min="12027" max="12027" width="20.140625" style="10" customWidth="1"/>
    <col min="12028" max="12028" width="19" style="10" customWidth="1"/>
    <col min="12029" max="12029" width="50.5703125" style="10" bestFit="1" customWidth="1"/>
    <col min="12030" max="12267" width="9.140625" style="10"/>
    <col min="12268" max="12268" width="38.28515625" style="10" customWidth="1"/>
    <col min="12269" max="12271" width="0" style="10" hidden="1" customWidth="1"/>
    <col min="12272" max="12272" width="17.85546875" style="10" customWidth="1"/>
    <col min="12273" max="12275" width="0" style="10" hidden="1" customWidth="1"/>
    <col min="12276" max="12278" width="19.85546875" style="10" customWidth="1"/>
    <col min="12279" max="12282" width="18.85546875" style="10" customWidth="1"/>
    <col min="12283" max="12283" width="20.140625" style="10" customWidth="1"/>
    <col min="12284" max="12284" width="19" style="10" customWidth="1"/>
    <col min="12285" max="12285" width="50.5703125" style="10" bestFit="1" customWidth="1"/>
    <col min="12286" max="12523" width="9.140625" style="10"/>
    <col min="12524" max="12524" width="38.28515625" style="10" customWidth="1"/>
    <col min="12525" max="12527" width="0" style="10" hidden="1" customWidth="1"/>
    <col min="12528" max="12528" width="17.85546875" style="10" customWidth="1"/>
    <col min="12529" max="12531" width="0" style="10" hidden="1" customWidth="1"/>
    <col min="12532" max="12534" width="19.85546875" style="10" customWidth="1"/>
    <col min="12535" max="12538" width="18.85546875" style="10" customWidth="1"/>
    <col min="12539" max="12539" width="20.140625" style="10" customWidth="1"/>
    <col min="12540" max="12540" width="19" style="10" customWidth="1"/>
    <col min="12541" max="12541" width="50.5703125" style="10" bestFit="1" customWidth="1"/>
    <col min="12542" max="12779" width="9.140625" style="10"/>
    <col min="12780" max="12780" width="38.28515625" style="10" customWidth="1"/>
    <col min="12781" max="12783" width="0" style="10" hidden="1" customWidth="1"/>
    <col min="12784" max="12784" width="17.85546875" style="10" customWidth="1"/>
    <col min="12785" max="12787" width="0" style="10" hidden="1" customWidth="1"/>
    <col min="12788" max="12790" width="19.85546875" style="10" customWidth="1"/>
    <col min="12791" max="12794" width="18.85546875" style="10" customWidth="1"/>
    <col min="12795" max="12795" width="20.140625" style="10" customWidth="1"/>
    <col min="12796" max="12796" width="19" style="10" customWidth="1"/>
    <col min="12797" max="12797" width="50.5703125" style="10" bestFit="1" customWidth="1"/>
    <col min="12798" max="13035" width="9.140625" style="10"/>
    <col min="13036" max="13036" width="38.28515625" style="10" customWidth="1"/>
    <col min="13037" max="13039" width="0" style="10" hidden="1" customWidth="1"/>
    <col min="13040" max="13040" width="17.85546875" style="10" customWidth="1"/>
    <col min="13041" max="13043" width="0" style="10" hidden="1" customWidth="1"/>
    <col min="13044" max="13046" width="19.85546875" style="10" customWidth="1"/>
    <col min="13047" max="13050" width="18.85546875" style="10" customWidth="1"/>
    <col min="13051" max="13051" width="20.140625" style="10" customWidth="1"/>
    <col min="13052" max="13052" width="19" style="10" customWidth="1"/>
    <col min="13053" max="13053" width="50.5703125" style="10" bestFit="1" customWidth="1"/>
    <col min="13054" max="13291" width="9.140625" style="10"/>
    <col min="13292" max="13292" width="38.28515625" style="10" customWidth="1"/>
    <col min="13293" max="13295" width="0" style="10" hidden="1" customWidth="1"/>
    <col min="13296" max="13296" width="17.85546875" style="10" customWidth="1"/>
    <col min="13297" max="13299" width="0" style="10" hidden="1" customWidth="1"/>
    <col min="13300" max="13302" width="19.85546875" style="10" customWidth="1"/>
    <col min="13303" max="13306" width="18.85546875" style="10" customWidth="1"/>
    <col min="13307" max="13307" width="20.140625" style="10" customWidth="1"/>
    <col min="13308" max="13308" width="19" style="10" customWidth="1"/>
    <col min="13309" max="13309" width="50.5703125" style="10" bestFit="1" customWidth="1"/>
    <col min="13310" max="13547" width="9.140625" style="10"/>
    <col min="13548" max="13548" width="38.28515625" style="10" customWidth="1"/>
    <col min="13549" max="13551" width="0" style="10" hidden="1" customWidth="1"/>
    <col min="13552" max="13552" width="17.85546875" style="10" customWidth="1"/>
    <col min="13553" max="13555" width="0" style="10" hidden="1" customWidth="1"/>
    <col min="13556" max="13558" width="19.85546875" style="10" customWidth="1"/>
    <col min="13559" max="13562" width="18.85546875" style="10" customWidth="1"/>
    <col min="13563" max="13563" width="20.140625" style="10" customWidth="1"/>
    <col min="13564" max="13564" width="19" style="10" customWidth="1"/>
    <col min="13565" max="13565" width="50.5703125" style="10" bestFit="1" customWidth="1"/>
    <col min="13566" max="13803" width="9.140625" style="10"/>
    <col min="13804" max="13804" width="38.28515625" style="10" customWidth="1"/>
    <col min="13805" max="13807" width="0" style="10" hidden="1" customWidth="1"/>
    <col min="13808" max="13808" width="17.85546875" style="10" customWidth="1"/>
    <col min="13809" max="13811" width="0" style="10" hidden="1" customWidth="1"/>
    <col min="13812" max="13814" width="19.85546875" style="10" customWidth="1"/>
    <col min="13815" max="13818" width="18.85546875" style="10" customWidth="1"/>
    <col min="13819" max="13819" width="20.140625" style="10" customWidth="1"/>
    <col min="13820" max="13820" width="19" style="10" customWidth="1"/>
    <col min="13821" max="13821" width="50.5703125" style="10" bestFit="1" customWidth="1"/>
    <col min="13822" max="14059" width="9.140625" style="10"/>
    <col min="14060" max="14060" width="38.28515625" style="10" customWidth="1"/>
    <col min="14061" max="14063" width="0" style="10" hidden="1" customWidth="1"/>
    <col min="14064" max="14064" width="17.85546875" style="10" customWidth="1"/>
    <col min="14065" max="14067" width="0" style="10" hidden="1" customWidth="1"/>
    <col min="14068" max="14070" width="19.85546875" style="10" customWidth="1"/>
    <col min="14071" max="14074" width="18.85546875" style="10" customWidth="1"/>
    <col min="14075" max="14075" width="20.140625" style="10" customWidth="1"/>
    <col min="14076" max="14076" width="19" style="10" customWidth="1"/>
    <col min="14077" max="14077" width="50.5703125" style="10" bestFit="1" customWidth="1"/>
    <col min="14078" max="14315" width="9.140625" style="10"/>
    <col min="14316" max="14316" width="38.28515625" style="10" customWidth="1"/>
    <col min="14317" max="14319" width="0" style="10" hidden="1" customWidth="1"/>
    <col min="14320" max="14320" width="17.85546875" style="10" customWidth="1"/>
    <col min="14321" max="14323" width="0" style="10" hidden="1" customWidth="1"/>
    <col min="14324" max="14326" width="19.85546875" style="10" customWidth="1"/>
    <col min="14327" max="14330" width="18.85546875" style="10" customWidth="1"/>
    <col min="14331" max="14331" width="20.140625" style="10" customWidth="1"/>
    <col min="14332" max="14332" width="19" style="10" customWidth="1"/>
    <col min="14333" max="14333" width="50.5703125" style="10" bestFit="1" customWidth="1"/>
    <col min="14334" max="14571" width="9.140625" style="10"/>
    <col min="14572" max="14572" width="38.28515625" style="10" customWidth="1"/>
    <col min="14573" max="14575" width="0" style="10" hidden="1" customWidth="1"/>
    <col min="14576" max="14576" width="17.85546875" style="10" customWidth="1"/>
    <col min="14577" max="14579" width="0" style="10" hidden="1" customWidth="1"/>
    <col min="14580" max="14582" width="19.85546875" style="10" customWidth="1"/>
    <col min="14583" max="14586" width="18.85546875" style="10" customWidth="1"/>
    <col min="14587" max="14587" width="20.140625" style="10" customWidth="1"/>
    <col min="14588" max="14588" width="19" style="10" customWidth="1"/>
    <col min="14589" max="14589" width="50.5703125" style="10" bestFit="1" customWidth="1"/>
    <col min="14590" max="14827" width="9.140625" style="10"/>
    <col min="14828" max="14828" width="38.28515625" style="10" customWidth="1"/>
    <col min="14829" max="14831" width="0" style="10" hidden="1" customWidth="1"/>
    <col min="14832" max="14832" width="17.85546875" style="10" customWidth="1"/>
    <col min="14833" max="14835" width="0" style="10" hidden="1" customWidth="1"/>
    <col min="14836" max="14838" width="19.85546875" style="10" customWidth="1"/>
    <col min="14839" max="14842" width="18.85546875" style="10" customWidth="1"/>
    <col min="14843" max="14843" width="20.140625" style="10" customWidth="1"/>
    <col min="14844" max="14844" width="19" style="10" customWidth="1"/>
    <col min="14845" max="14845" width="50.5703125" style="10" bestFit="1" customWidth="1"/>
    <col min="14846" max="15083" width="9.140625" style="10"/>
    <col min="15084" max="15084" width="38.28515625" style="10" customWidth="1"/>
    <col min="15085" max="15087" width="0" style="10" hidden="1" customWidth="1"/>
    <col min="15088" max="15088" width="17.85546875" style="10" customWidth="1"/>
    <col min="15089" max="15091" width="0" style="10" hidden="1" customWidth="1"/>
    <col min="15092" max="15094" width="19.85546875" style="10" customWidth="1"/>
    <col min="15095" max="15098" width="18.85546875" style="10" customWidth="1"/>
    <col min="15099" max="15099" width="20.140625" style="10" customWidth="1"/>
    <col min="15100" max="15100" width="19" style="10" customWidth="1"/>
    <col min="15101" max="15101" width="50.5703125" style="10" bestFit="1" customWidth="1"/>
    <col min="15102" max="15339" width="9.140625" style="10"/>
    <col min="15340" max="15340" width="38.28515625" style="10" customWidth="1"/>
    <col min="15341" max="15343" width="0" style="10" hidden="1" customWidth="1"/>
    <col min="15344" max="15344" width="17.85546875" style="10" customWidth="1"/>
    <col min="15345" max="15347" width="0" style="10" hidden="1" customWidth="1"/>
    <col min="15348" max="15350" width="19.85546875" style="10" customWidth="1"/>
    <col min="15351" max="15354" width="18.85546875" style="10" customWidth="1"/>
    <col min="15355" max="15355" width="20.140625" style="10" customWidth="1"/>
    <col min="15356" max="15356" width="19" style="10" customWidth="1"/>
    <col min="15357" max="15357" width="50.5703125" style="10" bestFit="1" customWidth="1"/>
    <col min="15358" max="15595" width="9.140625" style="10"/>
    <col min="15596" max="15596" width="38.28515625" style="10" customWidth="1"/>
    <col min="15597" max="15599" width="0" style="10" hidden="1" customWidth="1"/>
    <col min="15600" max="15600" width="17.85546875" style="10" customWidth="1"/>
    <col min="15601" max="15603" width="0" style="10" hidden="1" customWidth="1"/>
    <col min="15604" max="15606" width="19.85546875" style="10" customWidth="1"/>
    <col min="15607" max="15610" width="18.85546875" style="10" customWidth="1"/>
    <col min="15611" max="15611" width="20.140625" style="10" customWidth="1"/>
    <col min="15612" max="15612" width="19" style="10" customWidth="1"/>
    <col min="15613" max="15613" width="50.5703125" style="10" bestFit="1" customWidth="1"/>
    <col min="15614" max="15851" width="9.140625" style="10"/>
    <col min="15852" max="15852" width="38.28515625" style="10" customWidth="1"/>
    <col min="15853" max="15855" width="0" style="10" hidden="1" customWidth="1"/>
    <col min="15856" max="15856" width="17.85546875" style="10" customWidth="1"/>
    <col min="15857" max="15859" width="0" style="10" hidden="1" customWidth="1"/>
    <col min="15860" max="15862" width="19.85546875" style="10" customWidth="1"/>
    <col min="15863" max="15866" width="18.85546875" style="10" customWidth="1"/>
    <col min="15867" max="15867" width="20.140625" style="10" customWidth="1"/>
    <col min="15868" max="15868" width="19" style="10" customWidth="1"/>
    <col min="15869" max="15869" width="50.5703125" style="10" bestFit="1" customWidth="1"/>
    <col min="15870" max="16107" width="9.140625" style="10"/>
    <col min="16108" max="16108" width="38.28515625" style="10" customWidth="1"/>
    <col min="16109" max="16111" width="0" style="10" hidden="1" customWidth="1"/>
    <col min="16112" max="16112" width="17.85546875" style="10" customWidth="1"/>
    <col min="16113" max="16115" width="0" style="10" hidden="1" customWidth="1"/>
    <col min="16116" max="16118" width="19.85546875" style="10" customWidth="1"/>
    <col min="16119" max="16122" width="18.85546875" style="10" customWidth="1"/>
    <col min="16123" max="16123" width="20.140625" style="10" customWidth="1"/>
    <col min="16124" max="16124" width="19" style="10" customWidth="1"/>
    <col min="16125" max="16125" width="50.5703125" style="10" bestFit="1" customWidth="1"/>
    <col min="16126" max="16384" width="9.140625" style="10"/>
  </cols>
  <sheetData>
    <row r="1" spans="1:11" ht="18.75" x14ac:dyDescent="0.25">
      <c r="A1" s="14" t="s">
        <v>31</v>
      </c>
      <c r="B1" s="14"/>
      <c r="C1" s="14"/>
      <c r="D1" s="14"/>
    </row>
    <row r="2" spans="1:11" ht="18.75" x14ac:dyDescent="0.25">
      <c r="A2" s="14" t="s">
        <v>29</v>
      </c>
      <c r="B2" s="14"/>
      <c r="C2" s="14"/>
      <c r="D2" s="14"/>
    </row>
    <row r="3" spans="1:11" ht="18.75" x14ac:dyDescent="0.25">
      <c r="A3" s="14" t="s">
        <v>30</v>
      </c>
      <c r="B3" s="14"/>
      <c r="C3" s="14"/>
      <c r="D3" s="14"/>
    </row>
    <row r="5" spans="1:11" ht="20.25" customHeight="1" x14ac:dyDescent="0.25">
      <c r="A5" s="66" t="s">
        <v>4</v>
      </c>
      <c r="B5" s="40" t="s">
        <v>47</v>
      </c>
      <c r="C5" s="68" t="s">
        <v>38</v>
      </c>
      <c r="D5" s="40" t="s">
        <v>36</v>
      </c>
      <c r="E5" s="68" t="s">
        <v>73</v>
      </c>
      <c r="F5" s="68" t="s">
        <v>3</v>
      </c>
      <c r="G5" s="70" t="s">
        <v>32</v>
      </c>
      <c r="H5" s="71"/>
      <c r="I5" s="72" t="s">
        <v>81</v>
      </c>
      <c r="J5" s="68" t="s">
        <v>82</v>
      </c>
      <c r="K5" s="68" t="s">
        <v>83</v>
      </c>
    </row>
    <row r="6" spans="1:11" ht="15.75" x14ac:dyDescent="0.25">
      <c r="A6" s="67"/>
      <c r="B6" s="41"/>
      <c r="C6" s="69"/>
      <c r="D6" s="41"/>
      <c r="E6" s="69"/>
      <c r="F6" s="69"/>
      <c r="G6" s="15" t="s">
        <v>33</v>
      </c>
      <c r="H6" s="48" t="s">
        <v>60</v>
      </c>
      <c r="I6" s="72"/>
      <c r="J6" s="69"/>
      <c r="K6" s="69"/>
    </row>
    <row r="7" spans="1:11" s="11" customFormat="1" ht="15.75" x14ac:dyDescent="0.25">
      <c r="A7" s="3" t="s">
        <v>5</v>
      </c>
      <c r="B7" s="3"/>
      <c r="C7" s="3"/>
      <c r="D7" s="3"/>
      <c r="E7" s="2"/>
      <c r="F7" s="2"/>
      <c r="G7" s="16"/>
      <c r="H7" s="28"/>
      <c r="I7" s="16"/>
      <c r="J7" s="29"/>
      <c r="K7" s="29"/>
    </row>
    <row r="8" spans="1:11" s="11" customFormat="1" ht="15.75" x14ac:dyDescent="0.25">
      <c r="A8" s="2" t="s">
        <v>6</v>
      </c>
      <c r="B8" s="32" t="s">
        <v>48</v>
      </c>
      <c r="C8" s="8" t="s">
        <v>40</v>
      </c>
      <c r="D8" s="42">
        <v>15011</v>
      </c>
      <c r="E8" s="4">
        <f>14436665+2826280.99</f>
        <v>17262945.990000002</v>
      </c>
      <c r="F8" s="26" t="s">
        <v>25</v>
      </c>
      <c r="G8" s="16" t="s">
        <v>34</v>
      </c>
      <c r="H8" s="28" t="s">
        <v>34</v>
      </c>
      <c r="I8" s="46">
        <v>8.4209999999999993E-2</v>
      </c>
      <c r="J8" s="47">
        <v>0.21052599999999999</v>
      </c>
      <c r="K8" s="45">
        <v>0.15</v>
      </c>
    </row>
    <row r="9" spans="1:11" s="11" customFormat="1" ht="15.75" x14ac:dyDescent="0.25">
      <c r="A9" s="2" t="s">
        <v>7</v>
      </c>
      <c r="B9" s="32" t="s">
        <v>48</v>
      </c>
      <c r="C9" s="8" t="s">
        <v>40</v>
      </c>
      <c r="D9" s="42">
        <v>13655</v>
      </c>
      <c r="E9" s="4">
        <v>21705782</v>
      </c>
      <c r="F9" s="26" t="s">
        <v>25</v>
      </c>
      <c r="G9" s="16" t="s">
        <v>34</v>
      </c>
      <c r="H9" s="28" t="s">
        <v>34</v>
      </c>
      <c r="I9" s="46">
        <v>8.4209999999999993E-2</v>
      </c>
      <c r="J9" s="47">
        <v>0.21052599999999999</v>
      </c>
      <c r="K9" s="45">
        <v>0.15</v>
      </c>
    </row>
    <row r="10" spans="1:11" s="11" customFormat="1" ht="15.75" x14ac:dyDescent="0.25">
      <c r="A10" s="2" t="s">
        <v>8</v>
      </c>
      <c r="B10" s="32" t="s">
        <v>48</v>
      </c>
      <c r="C10" s="8" t="s">
        <v>40</v>
      </c>
      <c r="D10" s="42">
        <v>13783</v>
      </c>
      <c r="E10" s="4">
        <v>16488515</v>
      </c>
      <c r="F10" s="26" t="s">
        <v>25</v>
      </c>
      <c r="G10" s="16" t="s">
        <v>34</v>
      </c>
      <c r="H10" s="28" t="s">
        <v>34</v>
      </c>
      <c r="I10" s="46">
        <v>8.4209999999999993E-2</v>
      </c>
      <c r="J10" s="47">
        <v>0.21052599999999999</v>
      </c>
      <c r="K10" s="45">
        <v>0.15</v>
      </c>
    </row>
    <row r="11" spans="1:11" s="11" customFormat="1" ht="15.75" x14ac:dyDescent="0.25">
      <c r="A11" s="2" t="s">
        <v>9</v>
      </c>
      <c r="B11" s="32" t="s">
        <v>48</v>
      </c>
      <c r="C11" s="8" t="s">
        <v>40</v>
      </c>
      <c r="D11" s="42">
        <v>13797</v>
      </c>
      <c r="E11" s="4">
        <v>19196557.260000002</v>
      </c>
      <c r="F11" s="26" t="s">
        <v>25</v>
      </c>
      <c r="G11" s="16" t="s">
        <v>34</v>
      </c>
      <c r="H11" s="28" t="s">
        <v>34</v>
      </c>
      <c r="I11" s="46">
        <v>8.4209999999999993E-2</v>
      </c>
      <c r="J11" s="47">
        <v>0.21052599999999999</v>
      </c>
      <c r="K11" s="45">
        <v>0.15</v>
      </c>
    </row>
    <row r="12" spans="1:11" s="11" customFormat="1" ht="15.75" x14ac:dyDescent="0.25">
      <c r="A12" s="2" t="s">
        <v>10</v>
      </c>
      <c r="B12" s="32" t="s">
        <v>48</v>
      </c>
      <c r="C12" s="8" t="s">
        <v>40</v>
      </c>
      <c r="D12" s="42">
        <v>13049</v>
      </c>
      <c r="E12" s="4">
        <v>14852575.24</v>
      </c>
      <c r="F12" s="26" t="s">
        <v>25</v>
      </c>
      <c r="G12" s="16" t="s">
        <v>34</v>
      </c>
      <c r="H12" s="28" t="s">
        <v>34</v>
      </c>
      <c r="I12" s="46">
        <v>8.4209999999999993E-2</v>
      </c>
      <c r="J12" s="47">
        <v>0.21052599999999999</v>
      </c>
      <c r="K12" s="45">
        <v>0.15</v>
      </c>
    </row>
    <row r="13" spans="1:11" s="11" customFormat="1" ht="15.75" x14ac:dyDescent="0.25">
      <c r="A13" s="2" t="s">
        <v>11</v>
      </c>
      <c r="B13" s="32" t="s">
        <v>48</v>
      </c>
      <c r="C13" s="8" t="s">
        <v>40</v>
      </c>
      <c r="D13" s="42">
        <v>15093</v>
      </c>
      <c r="E13" s="4">
        <v>18818411.640000001</v>
      </c>
      <c r="F13" s="26" t="s">
        <v>25</v>
      </c>
      <c r="G13" s="16" t="s">
        <v>34</v>
      </c>
      <c r="H13" s="28" t="s">
        <v>34</v>
      </c>
      <c r="I13" s="46">
        <v>8.4209999999999993E-2</v>
      </c>
      <c r="J13" s="47">
        <v>0.21052599999999999</v>
      </c>
      <c r="K13" s="45">
        <v>0.15</v>
      </c>
    </row>
    <row r="14" spans="1:11" s="11" customFormat="1" ht="15.75" x14ac:dyDescent="0.25">
      <c r="A14" s="5"/>
      <c r="B14" s="33"/>
      <c r="C14" s="5"/>
      <c r="D14" s="18"/>
      <c r="E14" s="4"/>
      <c r="F14" s="6"/>
      <c r="G14" s="16"/>
      <c r="H14" s="28"/>
      <c r="I14" s="45"/>
      <c r="J14" s="45"/>
      <c r="K14" s="45"/>
    </row>
    <row r="15" spans="1:11" s="11" customFormat="1" ht="15.75" x14ac:dyDescent="0.25">
      <c r="A15" s="3" t="s">
        <v>68</v>
      </c>
      <c r="B15" s="33"/>
      <c r="C15" s="5"/>
      <c r="D15" s="18"/>
      <c r="E15" s="4"/>
      <c r="F15" s="6"/>
      <c r="G15" s="16"/>
      <c r="H15" s="28"/>
      <c r="I15" s="45"/>
      <c r="J15" s="45"/>
      <c r="K15" s="45"/>
    </row>
    <row r="16" spans="1:11" s="11" customFormat="1" ht="15.75" x14ac:dyDescent="0.25">
      <c r="A16" s="2" t="s">
        <v>69</v>
      </c>
      <c r="B16" s="32" t="s">
        <v>48</v>
      </c>
      <c r="C16" s="8" t="s">
        <v>40</v>
      </c>
      <c r="D16" s="42">
        <v>11172</v>
      </c>
      <c r="E16" s="4">
        <v>12356570.82</v>
      </c>
      <c r="F16" s="22" t="s">
        <v>74</v>
      </c>
      <c r="G16" s="64" t="s">
        <v>35</v>
      </c>
      <c r="H16" s="65"/>
      <c r="I16" s="46">
        <v>8.4209999999999993E-2</v>
      </c>
      <c r="J16" s="47">
        <v>0.21052599999999999</v>
      </c>
      <c r="K16" s="45">
        <v>0.15</v>
      </c>
    </row>
    <row r="17" spans="1:11" s="11" customFormat="1" ht="15.75" x14ac:dyDescent="0.25">
      <c r="A17" s="5"/>
      <c r="B17" s="33"/>
      <c r="C17" s="5"/>
      <c r="D17" s="18"/>
      <c r="E17" s="4"/>
      <c r="F17" s="6"/>
      <c r="G17" s="16"/>
      <c r="H17" s="28"/>
      <c r="I17" s="45"/>
      <c r="J17" s="45"/>
      <c r="K17" s="45"/>
    </row>
    <row r="18" spans="1:11" s="11" customFormat="1" ht="15.75" x14ac:dyDescent="0.25">
      <c r="A18" s="7" t="s">
        <v>12</v>
      </c>
      <c r="B18" s="34"/>
      <c r="C18" s="7"/>
      <c r="D18" s="36"/>
      <c r="E18" s="4"/>
      <c r="F18" s="6"/>
      <c r="G18" s="16"/>
      <c r="H18" s="28"/>
      <c r="I18" s="45"/>
      <c r="J18" s="45"/>
      <c r="K18" s="45"/>
    </row>
    <row r="19" spans="1:11" s="11" customFormat="1" ht="15.75" x14ac:dyDescent="0.25">
      <c r="A19" s="2" t="s">
        <v>13</v>
      </c>
      <c r="B19" s="32" t="s">
        <v>48</v>
      </c>
      <c r="C19" s="8" t="s">
        <v>40</v>
      </c>
      <c r="D19" s="42">
        <v>16077</v>
      </c>
      <c r="E19" s="4">
        <v>19249677.690000001</v>
      </c>
      <c r="F19" s="26" t="s">
        <v>25</v>
      </c>
      <c r="G19" s="16" t="s">
        <v>34</v>
      </c>
      <c r="H19" s="28" t="s">
        <v>34</v>
      </c>
      <c r="I19" s="46">
        <v>8.4209999999999993E-2</v>
      </c>
      <c r="J19" s="47">
        <v>0.21052599999999999</v>
      </c>
      <c r="K19" s="45">
        <v>0.15</v>
      </c>
    </row>
    <row r="20" spans="1:11" s="11" customFormat="1" ht="15.75" x14ac:dyDescent="0.25">
      <c r="A20" s="2" t="s">
        <v>14</v>
      </c>
      <c r="B20" s="32" t="s">
        <v>48</v>
      </c>
      <c r="C20" s="8" t="s">
        <v>40</v>
      </c>
      <c r="D20" s="42">
        <v>17274</v>
      </c>
      <c r="E20" s="4">
        <v>23881895.640000001</v>
      </c>
      <c r="F20" s="26" t="s">
        <v>25</v>
      </c>
      <c r="G20" s="16" t="s">
        <v>34</v>
      </c>
      <c r="H20" s="28" t="s">
        <v>34</v>
      </c>
      <c r="I20" s="46">
        <v>8.4209999999999993E-2</v>
      </c>
      <c r="J20" s="47">
        <v>0.21052599999999999</v>
      </c>
      <c r="K20" s="45">
        <v>0.15</v>
      </c>
    </row>
    <row r="21" spans="1:11" s="11" customFormat="1" ht="15.75" x14ac:dyDescent="0.25">
      <c r="A21" s="2" t="s">
        <v>15</v>
      </c>
      <c r="B21" s="32" t="s">
        <v>48</v>
      </c>
      <c r="C21" s="8" t="s">
        <v>40</v>
      </c>
      <c r="D21" s="42">
        <v>16503</v>
      </c>
      <c r="E21" s="4">
        <v>23410478.75</v>
      </c>
      <c r="F21" s="26" t="s">
        <v>25</v>
      </c>
      <c r="G21" s="16" t="s">
        <v>34</v>
      </c>
      <c r="H21" s="28" t="s">
        <v>34</v>
      </c>
      <c r="I21" s="46">
        <v>8.4209999999999993E-2</v>
      </c>
      <c r="J21" s="47">
        <v>0.21052599999999999</v>
      </c>
      <c r="K21" s="45">
        <v>0.15</v>
      </c>
    </row>
    <row r="22" spans="1:11" s="11" customFormat="1" ht="15.75" x14ac:dyDescent="0.25">
      <c r="A22" s="2" t="s">
        <v>16</v>
      </c>
      <c r="B22" s="32" t="s">
        <v>48</v>
      </c>
      <c r="C22" s="8" t="s">
        <v>40</v>
      </c>
      <c r="D22" s="42">
        <v>16572</v>
      </c>
      <c r="E22" s="4">
        <v>24559979.559999999</v>
      </c>
      <c r="F22" s="26" t="s">
        <v>25</v>
      </c>
      <c r="G22" s="16" t="s">
        <v>34</v>
      </c>
      <c r="H22" s="28" t="s">
        <v>34</v>
      </c>
      <c r="I22" s="46">
        <v>8.4209999999999993E-2</v>
      </c>
      <c r="J22" s="47">
        <v>0.21052599999999999</v>
      </c>
      <c r="K22" s="45">
        <v>0.15</v>
      </c>
    </row>
    <row r="23" spans="1:11" s="11" customFormat="1" ht="15.75" x14ac:dyDescent="0.25">
      <c r="A23" s="2" t="s">
        <v>17</v>
      </c>
      <c r="B23" s="32" t="s">
        <v>48</v>
      </c>
      <c r="C23" s="8" t="s">
        <v>40</v>
      </c>
      <c r="D23" s="42">
        <f>5176*3.281</f>
        <v>16982.456000000002</v>
      </c>
      <c r="E23" s="4">
        <f>20128995.44+3458906.07</f>
        <v>23587901.510000002</v>
      </c>
      <c r="F23" s="26" t="s">
        <v>25</v>
      </c>
      <c r="G23" s="16" t="s">
        <v>34</v>
      </c>
      <c r="H23" s="28" t="s">
        <v>34</v>
      </c>
      <c r="I23" s="46">
        <v>8.4209999999999993E-2</v>
      </c>
      <c r="J23" s="47">
        <v>0.21052599999999999</v>
      </c>
      <c r="K23" s="45">
        <v>0.15</v>
      </c>
    </row>
    <row r="24" spans="1:11" s="11" customFormat="1" ht="15.75" x14ac:dyDescent="0.25">
      <c r="A24" s="2" t="s">
        <v>42</v>
      </c>
      <c r="B24" s="32" t="s">
        <v>48</v>
      </c>
      <c r="C24" s="8" t="s">
        <v>40</v>
      </c>
      <c r="D24" s="42">
        <v>16914</v>
      </c>
      <c r="E24" s="4">
        <f>16582454.53+4569749.44</f>
        <v>21152203.969999999</v>
      </c>
      <c r="F24" s="26" t="s">
        <v>57</v>
      </c>
      <c r="G24" s="16" t="s">
        <v>34</v>
      </c>
      <c r="H24" s="28" t="s">
        <v>34</v>
      </c>
      <c r="I24" s="46">
        <v>8.4209999999999993E-2</v>
      </c>
      <c r="J24" s="47">
        <v>0.21052599999999999</v>
      </c>
      <c r="K24" s="45">
        <v>0.15</v>
      </c>
    </row>
    <row r="25" spans="1:11" s="11" customFormat="1" ht="15.75" x14ac:dyDescent="0.25">
      <c r="A25" s="2"/>
      <c r="B25" s="8"/>
      <c r="C25" s="2"/>
      <c r="D25" s="17"/>
      <c r="E25" s="4"/>
      <c r="F25" s="6"/>
      <c r="G25" s="16"/>
      <c r="H25" s="28"/>
      <c r="I25" s="45"/>
      <c r="J25" s="45"/>
      <c r="K25" s="45"/>
    </row>
    <row r="26" spans="1:11" s="11" customFormat="1" ht="15.75" x14ac:dyDescent="0.25">
      <c r="A26" s="7" t="s">
        <v>26</v>
      </c>
      <c r="B26" s="34"/>
      <c r="C26" s="7"/>
      <c r="D26" s="36"/>
      <c r="E26" s="4"/>
      <c r="F26" s="6"/>
      <c r="G26" s="16"/>
      <c r="H26" s="28"/>
      <c r="I26" s="45"/>
      <c r="J26" s="45"/>
      <c r="K26" s="45"/>
    </row>
    <row r="27" spans="1:11" s="11" customFormat="1" ht="15.75" x14ac:dyDescent="0.25">
      <c r="A27" s="2" t="s">
        <v>21</v>
      </c>
      <c r="B27" s="32" t="s">
        <v>48</v>
      </c>
      <c r="C27" s="8" t="s">
        <v>40</v>
      </c>
      <c r="D27" s="42">
        <v>11225</v>
      </c>
      <c r="E27" s="4">
        <v>26227313</v>
      </c>
      <c r="F27" s="6" t="s">
        <v>25</v>
      </c>
      <c r="G27" s="16" t="s">
        <v>34</v>
      </c>
      <c r="H27" s="28" t="s">
        <v>34</v>
      </c>
      <c r="I27" s="46">
        <v>8.4209999999999993E-2</v>
      </c>
      <c r="J27" s="47">
        <v>0.21052599999999999</v>
      </c>
      <c r="K27" s="45">
        <v>0.15</v>
      </c>
    </row>
    <row r="28" spans="1:11" s="11" customFormat="1" ht="15.75" x14ac:dyDescent="0.25">
      <c r="A28" s="2"/>
      <c r="B28" s="8"/>
      <c r="C28" s="2"/>
      <c r="D28" s="17"/>
      <c r="E28" s="4"/>
      <c r="F28" s="27"/>
      <c r="G28" s="16"/>
      <c r="H28" s="28"/>
      <c r="I28" s="45"/>
      <c r="J28" s="45"/>
      <c r="K28" s="45"/>
    </row>
    <row r="29" spans="1:11" s="11" customFormat="1" ht="15.75" x14ac:dyDescent="0.25">
      <c r="A29" s="7" t="s">
        <v>27</v>
      </c>
      <c r="B29" s="34"/>
      <c r="C29" s="7"/>
      <c r="D29" s="36"/>
      <c r="E29" s="4"/>
      <c r="F29" s="27"/>
      <c r="G29" s="16"/>
      <c r="H29" s="28"/>
      <c r="I29" s="45"/>
      <c r="J29" s="45"/>
      <c r="K29" s="45"/>
    </row>
    <row r="30" spans="1:11" s="11" customFormat="1" ht="15.75" x14ac:dyDescent="0.25">
      <c r="A30" s="2" t="s">
        <v>22</v>
      </c>
      <c r="B30" s="32" t="s">
        <v>48</v>
      </c>
      <c r="C30" s="8" t="s">
        <v>40</v>
      </c>
      <c r="D30" s="42">
        <v>11237</v>
      </c>
      <c r="E30" s="4">
        <v>14967437.59</v>
      </c>
      <c r="F30" s="6" t="s">
        <v>25</v>
      </c>
      <c r="G30" s="16" t="s">
        <v>34</v>
      </c>
      <c r="H30" s="28" t="s">
        <v>34</v>
      </c>
      <c r="I30" s="46">
        <v>8.4209999999999993E-2</v>
      </c>
      <c r="J30" s="47">
        <v>0.21052599999999999</v>
      </c>
      <c r="K30" s="45">
        <v>0.15</v>
      </c>
    </row>
    <row r="31" spans="1:11" s="11" customFormat="1" ht="15.75" x14ac:dyDescent="0.25">
      <c r="A31" s="2" t="s">
        <v>23</v>
      </c>
      <c r="B31" s="32" t="s">
        <v>48</v>
      </c>
      <c r="C31" s="8" t="s">
        <v>40</v>
      </c>
      <c r="D31" s="42">
        <v>11155</v>
      </c>
      <c r="E31" s="4">
        <v>13847976.32</v>
      </c>
      <c r="F31" s="6" t="s">
        <v>25</v>
      </c>
      <c r="G31" s="16" t="s">
        <v>34</v>
      </c>
      <c r="H31" s="28" t="s">
        <v>34</v>
      </c>
      <c r="I31" s="46">
        <v>8.4209999999999993E-2</v>
      </c>
      <c r="J31" s="47">
        <v>0.21052599999999999</v>
      </c>
      <c r="K31" s="45">
        <v>0.15</v>
      </c>
    </row>
    <row r="32" spans="1:11" s="11" customFormat="1" ht="15.75" x14ac:dyDescent="0.25">
      <c r="A32" s="2" t="s">
        <v>24</v>
      </c>
      <c r="B32" s="32" t="s">
        <v>48</v>
      </c>
      <c r="C32" s="8" t="s">
        <v>40</v>
      </c>
      <c r="D32" s="42">
        <v>11401</v>
      </c>
      <c r="E32" s="4">
        <v>13774682.91</v>
      </c>
      <c r="F32" s="6" t="s">
        <v>25</v>
      </c>
      <c r="G32" s="16" t="s">
        <v>34</v>
      </c>
      <c r="H32" s="28" t="s">
        <v>34</v>
      </c>
      <c r="I32" s="46">
        <v>8.4209999999999993E-2</v>
      </c>
      <c r="J32" s="47">
        <v>0.21052599999999999</v>
      </c>
      <c r="K32" s="45">
        <v>0.15</v>
      </c>
    </row>
    <row r="33" spans="1:11" s="11" customFormat="1" ht="15.75" x14ac:dyDescent="0.25">
      <c r="A33" s="2" t="s">
        <v>43</v>
      </c>
      <c r="B33" s="32" t="s">
        <v>48</v>
      </c>
      <c r="C33" s="8" t="s">
        <v>40</v>
      </c>
      <c r="D33" s="42">
        <v>9876</v>
      </c>
      <c r="E33" s="4">
        <f>11048830.43+2094607.37</f>
        <v>13143437.800000001</v>
      </c>
      <c r="F33" s="6" t="s">
        <v>25</v>
      </c>
      <c r="G33" s="16" t="s">
        <v>34</v>
      </c>
      <c r="H33" s="28" t="s">
        <v>34</v>
      </c>
      <c r="I33" s="46">
        <v>8.4209999999999993E-2</v>
      </c>
      <c r="J33" s="47">
        <v>0.21052599999999999</v>
      </c>
      <c r="K33" s="45">
        <v>0.15</v>
      </c>
    </row>
    <row r="34" spans="1:11" s="11" customFormat="1" ht="15.75" x14ac:dyDescent="0.25">
      <c r="A34" s="5"/>
      <c r="B34" s="33"/>
      <c r="C34" s="5"/>
      <c r="D34" s="18"/>
      <c r="E34" s="4"/>
      <c r="F34" s="27"/>
      <c r="G34" s="16"/>
      <c r="H34" s="28"/>
      <c r="I34" s="45"/>
      <c r="J34" s="45"/>
      <c r="K34" s="45"/>
    </row>
    <row r="35" spans="1:11" s="11" customFormat="1" ht="15.75" x14ac:dyDescent="0.25">
      <c r="A35" s="7" t="s">
        <v>49</v>
      </c>
      <c r="B35" s="33"/>
      <c r="C35" s="5"/>
      <c r="D35" s="18"/>
      <c r="E35" s="4"/>
      <c r="F35" s="27"/>
      <c r="G35" s="16"/>
      <c r="H35" s="28"/>
      <c r="I35" s="45"/>
      <c r="J35" s="45"/>
      <c r="K35" s="45"/>
    </row>
    <row r="36" spans="1:11" s="11" customFormat="1" ht="15.75" x14ac:dyDescent="0.25">
      <c r="A36" s="2" t="s">
        <v>28</v>
      </c>
      <c r="B36" s="32" t="s">
        <v>48</v>
      </c>
      <c r="C36" s="8" t="s">
        <v>40</v>
      </c>
      <c r="D36" s="42">
        <f>5067*3.281</f>
        <v>16624.827000000001</v>
      </c>
      <c r="E36" s="4">
        <v>29916481.73</v>
      </c>
      <c r="F36" s="6" t="s">
        <v>25</v>
      </c>
      <c r="G36" s="16" t="s">
        <v>34</v>
      </c>
      <c r="H36" s="28" t="s">
        <v>34</v>
      </c>
      <c r="I36" s="46">
        <v>8.4209999999999993E-2</v>
      </c>
      <c r="J36" s="47">
        <v>0.21052599999999999</v>
      </c>
      <c r="K36" s="45">
        <v>0.15</v>
      </c>
    </row>
    <row r="37" spans="1:11" s="11" customFormat="1" ht="15.75" x14ac:dyDescent="0.25">
      <c r="A37" s="2" t="s">
        <v>58</v>
      </c>
      <c r="B37" s="32" t="s">
        <v>48</v>
      </c>
      <c r="C37" s="8" t="s">
        <v>40</v>
      </c>
      <c r="D37" s="42">
        <v>12848</v>
      </c>
      <c r="E37" s="4">
        <v>12244672</v>
      </c>
      <c r="F37" s="6" t="s">
        <v>25</v>
      </c>
      <c r="G37" s="16" t="s">
        <v>34</v>
      </c>
      <c r="H37" s="28" t="s">
        <v>34</v>
      </c>
      <c r="I37" s="46">
        <v>8.4209999999999993E-2</v>
      </c>
      <c r="J37" s="47">
        <v>0.21052599999999999</v>
      </c>
      <c r="K37" s="45">
        <v>0.15</v>
      </c>
    </row>
    <row r="38" spans="1:11" s="11" customFormat="1" ht="15.75" x14ac:dyDescent="0.25">
      <c r="A38" s="5"/>
      <c r="B38" s="33"/>
      <c r="C38" s="5"/>
      <c r="D38" s="18"/>
      <c r="E38" s="4"/>
      <c r="F38" s="27"/>
      <c r="G38" s="16"/>
      <c r="H38" s="28"/>
      <c r="I38" s="45"/>
      <c r="J38" s="45"/>
      <c r="K38" s="45"/>
    </row>
    <row r="39" spans="1:11" s="11" customFormat="1" ht="15.75" x14ac:dyDescent="0.25">
      <c r="A39" s="7" t="s">
        <v>50</v>
      </c>
      <c r="B39" s="33"/>
      <c r="C39" s="5"/>
      <c r="D39" s="18"/>
      <c r="E39" s="4"/>
      <c r="F39" s="27"/>
      <c r="G39" s="16"/>
      <c r="H39" s="28"/>
      <c r="I39" s="45"/>
      <c r="J39" s="45"/>
      <c r="K39" s="45"/>
    </row>
    <row r="40" spans="1:11" s="11" customFormat="1" ht="16.5" customHeight="1" x14ac:dyDescent="0.25">
      <c r="A40" s="2" t="s">
        <v>19</v>
      </c>
      <c r="B40" s="32" t="s">
        <v>48</v>
      </c>
      <c r="C40" s="8" t="s">
        <v>40</v>
      </c>
      <c r="D40" s="42">
        <v>18046</v>
      </c>
      <c r="E40" s="4">
        <v>22347814.039999999</v>
      </c>
      <c r="F40" s="6" t="s">
        <v>57</v>
      </c>
      <c r="G40" s="16" t="s">
        <v>34</v>
      </c>
      <c r="H40" s="28" t="s">
        <v>34</v>
      </c>
      <c r="I40" s="46">
        <v>8.4209999999999993E-2</v>
      </c>
      <c r="J40" s="47">
        <v>0.21052599999999999</v>
      </c>
      <c r="K40" s="45">
        <v>0.15</v>
      </c>
    </row>
    <row r="41" spans="1:11" s="11" customFormat="1" ht="15.75" x14ac:dyDescent="0.25">
      <c r="A41" s="5"/>
      <c r="B41" s="33"/>
      <c r="C41" s="5"/>
      <c r="D41" s="18"/>
      <c r="E41" s="4"/>
      <c r="F41" s="6"/>
      <c r="G41" s="16"/>
      <c r="H41" s="28"/>
      <c r="I41" s="45"/>
      <c r="J41" s="45"/>
      <c r="K41" s="45"/>
    </row>
    <row r="42" spans="1:11" s="11" customFormat="1" ht="15.75" x14ac:dyDescent="0.25">
      <c r="A42" s="7" t="s">
        <v>51</v>
      </c>
      <c r="B42" s="33"/>
      <c r="C42" s="5"/>
      <c r="D42" s="18"/>
      <c r="E42" s="4"/>
      <c r="F42" s="6"/>
      <c r="G42" s="16"/>
      <c r="H42" s="28"/>
      <c r="I42" s="45"/>
      <c r="J42" s="45"/>
      <c r="K42" s="45"/>
    </row>
    <row r="43" spans="1:11" ht="15.75" customHeight="1" x14ac:dyDescent="0.25">
      <c r="A43" s="2" t="s">
        <v>46</v>
      </c>
      <c r="B43" s="32" t="s">
        <v>48</v>
      </c>
      <c r="C43" s="8" t="s">
        <v>40</v>
      </c>
      <c r="D43" s="42">
        <f>4941*3.281</f>
        <v>16211.421</v>
      </c>
      <c r="E43" s="4">
        <v>25069410.73</v>
      </c>
      <c r="F43" s="6" t="s">
        <v>57</v>
      </c>
      <c r="G43" s="16" t="s">
        <v>34</v>
      </c>
      <c r="H43" s="28" t="s">
        <v>34</v>
      </c>
      <c r="I43" s="46">
        <v>8.4209999999999993E-2</v>
      </c>
      <c r="J43" s="47">
        <v>0.21052599999999999</v>
      </c>
      <c r="K43" s="45">
        <v>0.15</v>
      </c>
    </row>
    <row r="44" spans="1:11" ht="15.75" customHeight="1" x14ac:dyDescent="0.25">
      <c r="A44" s="2"/>
      <c r="B44" s="32"/>
      <c r="C44" s="8"/>
      <c r="D44" s="17"/>
      <c r="E44" s="4"/>
      <c r="F44" s="6"/>
      <c r="G44" s="16"/>
      <c r="H44" s="28"/>
      <c r="I44" s="45"/>
      <c r="J44" s="45"/>
      <c r="K44" s="45"/>
    </row>
    <row r="45" spans="1:11" ht="15.75" customHeight="1" x14ac:dyDescent="0.25">
      <c r="A45" s="7" t="s">
        <v>66</v>
      </c>
      <c r="B45" s="32"/>
      <c r="C45" s="8"/>
      <c r="D45" s="17"/>
      <c r="E45" s="4"/>
      <c r="F45" s="6"/>
      <c r="G45" s="16"/>
      <c r="H45" s="28"/>
      <c r="I45" s="45"/>
      <c r="J45" s="45"/>
      <c r="K45" s="45"/>
    </row>
    <row r="46" spans="1:11" ht="15.75" customHeight="1" x14ac:dyDescent="0.25">
      <c r="A46" s="2" t="s">
        <v>62</v>
      </c>
      <c r="B46" s="32" t="s">
        <v>48</v>
      </c>
      <c r="C46" s="8" t="s">
        <v>40</v>
      </c>
      <c r="D46" s="42">
        <v>16205</v>
      </c>
      <c r="E46" s="4">
        <v>25972101.5</v>
      </c>
      <c r="F46" s="6" t="s">
        <v>67</v>
      </c>
      <c r="G46" s="16" t="s">
        <v>34</v>
      </c>
      <c r="H46" s="28" t="s">
        <v>34</v>
      </c>
      <c r="I46" s="46">
        <v>8.4209999999999993E-2</v>
      </c>
      <c r="J46" s="47">
        <v>0.21052599999999999</v>
      </c>
      <c r="K46" s="45">
        <v>0.15</v>
      </c>
    </row>
    <row r="47" spans="1:11" s="11" customFormat="1" ht="15.75" x14ac:dyDescent="0.25">
      <c r="A47" s="5"/>
      <c r="B47" s="33"/>
      <c r="C47" s="5"/>
      <c r="D47" s="18"/>
      <c r="E47" s="4"/>
      <c r="F47" s="6"/>
      <c r="G47" s="16"/>
      <c r="H47" s="28"/>
      <c r="I47" s="45"/>
      <c r="J47" s="45"/>
      <c r="K47" s="45"/>
    </row>
    <row r="48" spans="1:11" s="11" customFormat="1" ht="15.75" x14ac:dyDescent="0.25">
      <c r="A48" s="3" t="s">
        <v>18</v>
      </c>
      <c r="B48" s="35"/>
      <c r="C48" s="3"/>
      <c r="D48" s="19"/>
      <c r="E48" s="4"/>
      <c r="F48" s="6"/>
      <c r="G48" s="16"/>
      <c r="H48" s="28"/>
      <c r="I48" s="45"/>
      <c r="J48" s="45"/>
      <c r="K48" s="45"/>
    </row>
    <row r="49" spans="1:11" s="11" customFormat="1" ht="15.75" x14ac:dyDescent="0.25">
      <c r="A49" s="2" t="s">
        <v>72</v>
      </c>
      <c r="B49" s="32" t="s">
        <v>48</v>
      </c>
      <c r="C49" s="8" t="s">
        <v>39</v>
      </c>
      <c r="D49" s="42">
        <v>14305</v>
      </c>
      <c r="E49" s="4">
        <v>15138441</v>
      </c>
      <c r="F49" s="6" t="str">
        <f>F16</f>
        <v>Water Disposal Well</v>
      </c>
      <c r="G49" s="64" t="s">
        <v>35</v>
      </c>
      <c r="H49" s="65"/>
      <c r="I49" s="47">
        <v>0.105263</v>
      </c>
      <c r="J49" s="47">
        <v>0.26315899999999998</v>
      </c>
      <c r="K49" s="45">
        <v>0</v>
      </c>
    </row>
    <row r="50" spans="1:11" s="11" customFormat="1" ht="15.75" x14ac:dyDescent="0.25">
      <c r="A50" s="2" t="s">
        <v>20</v>
      </c>
      <c r="B50" s="32" t="s">
        <v>48</v>
      </c>
      <c r="C50" s="8" t="s">
        <v>39</v>
      </c>
      <c r="D50" s="42">
        <v>16116</v>
      </c>
      <c r="E50" s="4">
        <v>23555481.800000001</v>
      </c>
      <c r="F50" s="6" t="s">
        <v>25</v>
      </c>
      <c r="G50" s="16" t="s">
        <v>34</v>
      </c>
      <c r="H50" s="28" t="s">
        <v>34</v>
      </c>
      <c r="I50" s="47">
        <v>0.105263</v>
      </c>
      <c r="J50" s="47">
        <v>0.26315899999999998</v>
      </c>
      <c r="K50" s="45">
        <v>0</v>
      </c>
    </row>
    <row r="51" spans="1:11" s="11" customFormat="1" ht="15.75" x14ac:dyDescent="0.25">
      <c r="A51" s="2" t="s">
        <v>44</v>
      </c>
      <c r="B51" s="32" t="s">
        <v>48</v>
      </c>
      <c r="C51" s="8" t="s">
        <v>39</v>
      </c>
      <c r="D51" s="42">
        <v>15502</v>
      </c>
      <c r="E51" s="4">
        <f>22540016.16+2155056.32</f>
        <v>24695072.48</v>
      </c>
      <c r="F51" s="6" t="s">
        <v>25</v>
      </c>
      <c r="G51" s="16" t="s">
        <v>34</v>
      </c>
      <c r="H51" s="28" t="s">
        <v>34</v>
      </c>
      <c r="I51" s="47">
        <v>0.105263</v>
      </c>
      <c r="J51" s="47">
        <v>0.26315899999999998</v>
      </c>
      <c r="K51" s="45">
        <v>0</v>
      </c>
    </row>
    <row r="52" spans="1:11" s="11" customFormat="1" ht="15.75" x14ac:dyDescent="0.25">
      <c r="A52" s="2" t="s">
        <v>45</v>
      </c>
      <c r="B52" s="32" t="s">
        <v>48</v>
      </c>
      <c r="C52" s="8" t="s">
        <v>39</v>
      </c>
      <c r="D52" s="42">
        <v>16733</v>
      </c>
      <c r="E52" s="4">
        <f>18623290.42+6174213.31</f>
        <v>24797503.73</v>
      </c>
      <c r="F52" s="6" t="s">
        <v>25</v>
      </c>
      <c r="G52" s="16" t="s">
        <v>34</v>
      </c>
      <c r="H52" s="28" t="s">
        <v>34</v>
      </c>
      <c r="I52" s="47">
        <v>0.105263</v>
      </c>
      <c r="J52" s="47">
        <v>0.26315899999999998</v>
      </c>
      <c r="K52" s="45">
        <v>0</v>
      </c>
    </row>
    <row r="53" spans="1:11" s="11" customFormat="1" ht="16.5" thickBot="1" x14ac:dyDescent="0.3">
      <c r="A53" s="13"/>
      <c r="B53" s="30"/>
      <c r="C53" s="13"/>
      <c r="D53" s="13"/>
      <c r="E53" s="39">
        <f>SUM(E8:E52)</f>
        <v>542221321.70000005</v>
      </c>
      <c r="F53" s="37"/>
      <c r="I53" s="45"/>
      <c r="J53" s="45"/>
      <c r="K53" s="45"/>
    </row>
    <row r="54" spans="1:11" s="11" customFormat="1" ht="16.5" thickTop="1" x14ac:dyDescent="0.25">
      <c r="A54" s="24" t="s">
        <v>52</v>
      </c>
      <c r="B54" s="30"/>
      <c r="C54" s="13"/>
      <c r="D54" s="13"/>
      <c r="E54" s="23"/>
      <c r="F54" s="37"/>
      <c r="I54" s="45"/>
      <c r="J54" s="45"/>
      <c r="K54" s="45"/>
    </row>
    <row r="55" spans="1:11" s="11" customFormat="1" ht="31.5" x14ac:dyDescent="0.25">
      <c r="A55" s="2" t="s">
        <v>53</v>
      </c>
      <c r="B55" s="32" t="s">
        <v>48</v>
      </c>
      <c r="C55" s="8" t="s">
        <v>40</v>
      </c>
      <c r="D55" s="42">
        <v>14410</v>
      </c>
      <c r="E55" s="25">
        <v>22200474.170000002</v>
      </c>
      <c r="F55" s="22" t="s">
        <v>70</v>
      </c>
      <c r="G55" s="64" t="s">
        <v>35</v>
      </c>
      <c r="H55" s="65"/>
      <c r="I55" s="46">
        <v>8.4209999999999993E-2</v>
      </c>
      <c r="J55" s="47">
        <v>0.21052599999999999</v>
      </c>
      <c r="K55" s="45">
        <v>0.15</v>
      </c>
    </row>
    <row r="56" spans="1:11" s="11" customFormat="1" ht="15.75" x14ac:dyDescent="0.25">
      <c r="A56" s="2" t="s">
        <v>54</v>
      </c>
      <c r="B56" s="32" t="s">
        <v>48</v>
      </c>
      <c r="C56" s="8" t="s">
        <v>40</v>
      </c>
      <c r="D56" s="42">
        <v>13767</v>
      </c>
      <c r="E56" s="25">
        <v>14656774.5</v>
      </c>
      <c r="F56" s="22" t="s">
        <v>56</v>
      </c>
      <c r="G56" s="64" t="s">
        <v>35</v>
      </c>
      <c r="H56" s="65"/>
      <c r="I56" s="46">
        <v>8.4209999999999993E-2</v>
      </c>
      <c r="J56" s="47">
        <v>0.21052599999999999</v>
      </c>
      <c r="K56" s="45">
        <v>0.15</v>
      </c>
    </row>
    <row r="57" spans="1:11" s="11" customFormat="1" ht="15.75" x14ac:dyDescent="0.25">
      <c r="A57" s="2" t="s">
        <v>55</v>
      </c>
      <c r="B57" s="32" t="s">
        <v>48</v>
      </c>
      <c r="C57" s="8" t="s">
        <v>40</v>
      </c>
      <c r="D57" s="42">
        <v>13698</v>
      </c>
      <c r="E57" s="17">
        <v>15444475.18</v>
      </c>
      <c r="F57" s="22" t="s">
        <v>56</v>
      </c>
      <c r="G57" s="64" t="s">
        <v>35</v>
      </c>
      <c r="H57" s="65"/>
      <c r="I57" s="46">
        <v>8.4209999999999993E-2</v>
      </c>
      <c r="J57" s="47">
        <v>0.21052599999999999</v>
      </c>
      <c r="K57" s="45">
        <v>0.15</v>
      </c>
    </row>
    <row r="58" spans="1:11" s="11" customFormat="1" ht="15.75" x14ac:dyDescent="0.25">
      <c r="A58" s="2" t="s">
        <v>61</v>
      </c>
      <c r="B58" s="32" t="s">
        <v>48</v>
      </c>
      <c r="C58" s="8" t="s">
        <v>40</v>
      </c>
      <c r="D58" s="42">
        <v>9928</v>
      </c>
      <c r="E58" s="4">
        <v>11629037.42</v>
      </c>
      <c r="F58" s="22" t="s">
        <v>56</v>
      </c>
      <c r="G58" s="64" t="s">
        <v>35</v>
      </c>
      <c r="H58" s="65"/>
      <c r="I58" s="46">
        <v>8.4209999999999993E-2</v>
      </c>
      <c r="J58" s="47">
        <v>0.21052599999999999</v>
      </c>
      <c r="K58" s="45">
        <v>0.15</v>
      </c>
    </row>
    <row r="59" spans="1:11" s="11" customFormat="1" ht="15.75" x14ac:dyDescent="0.25">
      <c r="A59" s="24" t="s">
        <v>71</v>
      </c>
      <c r="B59" s="31"/>
      <c r="C59" s="12"/>
      <c r="D59" s="12"/>
      <c r="E59" s="12"/>
      <c r="F59" s="38"/>
      <c r="I59" s="45"/>
      <c r="J59" s="45"/>
      <c r="K59" s="45"/>
    </row>
    <row r="60" spans="1:11" s="11" customFormat="1" ht="15.75" x14ac:dyDescent="0.25">
      <c r="A60" s="2" t="s">
        <v>63</v>
      </c>
      <c r="B60" s="32" t="s">
        <v>48</v>
      </c>
      <c r="C60" s="8" t="s">
        <v>39</v>
      </c>
      <c r="D60" s="17">
        <f>4335*3.281</f>
        <v>14223.135</v>
      </c>
      <c r="E60" s="43">
        <v>19545000</v>
      </c>
      <c r="F60" s="22" t="s">
        <v>59</v>
      </c>
      <c r="G60" s="64" t="s">
        <v>35</v>
      </c>
      <c r="H60" s="65"/>
      <c r="I60" s="47">
        <v>0.105263</v>
      </c>
      <c r="J60" s="47">
        <v>0.26315899999999998</v>
      </c>
      <c r="K60" s="45">
        <v>0</v>
      </c>
    </row>
    <row r="61" spans="1:11" s="11" customFormat="1" ht="16.5" customHeight="1" x14ac:dyDescent="0.25">
      <c r="A61" s="29" t="s">
        <v>64</v>
      </c>
      <c r="B61" s="32" t="s">
        <v>48</v>
      </c>
      <c r="C61" s="8" t="s">
        <v>40</v>
      </c>
      <c r="D61" s="17">
        <f>3925*3.281</f>
        <v>12877.925000000001</v>
      </c>
      <c r="E61" s="43">
        <v>18612000</v>
      </c>
      <c r="F61" s="22" t="s">
        <v>65</v>
      </c>
      <c r="G61" s="64" t="s">
        <v>35</v>
      </c>
      <c r="H61" s="65"/>
      <c r="I61" s="46">
        <v>8.4209999999999993E-2</v>
      </c>
      <c r="J61" s="47">
        <v>0.21052599999999999</v>
      </c>
      <c r="K61" s="45">
        <v>0.15</v>
      </c>
    </row>
    <row r="62" spans="1:11" s="11" customFormat="1" ht="15.75" x14ac:dyDescent="0.25">
      <c r="A62" s="29" t="s">
        <v>54</v>
      </c>
      <c r="B62" s="32" t="s">
        <v>48</v>
      </c>
      <c r="C62" s="8" t="s">
        <v>40</v>
      </c>
      <c r="D62" s="17">
        <v>13767</v>
      </c>
      <c r="E62" s="43">
        <v>2650000</v>
      </c>
      <c r="F62" s="22" t="s">
        <v>75</v>
      </c>
      <c r="G62" s="64" t="s">
        <v>35</v>
      </c>
      <c r="H62" s="65"/>
      <c r="I62" s="46">
        <v>8.4209999999999993E-2</v>
      </c>
      <c r="J62" s="47">
        <v>0.21052599999999999</v>
      </c>
      <c r="K62" s="45">
        <v>0.15</v>
      </c>
    </row>
    <row r="63" spans="1:11" s="11" customFormat="1" x14ac:dyDescent="0.25">
      <c r="A63" s="12"/>
      <c r="B63" s="12"/>
      <c r="C63" s="12"/>
      <c r="D63" s="12"/>
      <c r="E63" s="12"/>
      <c r="F63" s="12"/>
    </row>
    <row r="64" spans="1:11" s="11" customFormat="1" x14ac:dyDescent="0.25">
      <c r="A64" s="12"/>
      <c r="B64" s="12"/>
      <c r="C64" s="12"/>
      <c r="D64" s="12"/>
      <c r="E64" s="12"/>
      <c r="F64" s="12"/>
    </row>
    <row r="65" spans="1:6" s="11" customFormat="1" x14ac:dyDescent="0.25">
      <c r="A65" s="12"/>
      <c r="B65" s="12"/>
      <c r="C65" s="12"/>
      <c r="D65" s="12"/>
      <c r="E65" s="12"/>
      <c r="F65" s="12"/>
    </row>
    <row r="66" spans="1:6" s="11" customFormat="1" x14ac:dyDescent="0.25">
      <c r="A66" s="12"/>
      <c r="B66" s="12"/>
      <c r="C66" s="12"/>
      <c r="D66" s="12"/>
      <c r="E66" s="12"/>
      <c r="F66" s="12"/>
    </row>
    <row r="67" spans="1:6" s="11" customFormat="1" x14ac:dyDescent="0.25">
      <c r="A67" s="12"/>
      <c r="B67" s="12"/>
      <c r="C67" s="12"/>
      <c r="D67" s="12"/>
      <c r="E67" s="12"/>
      <c r="F67" s="12"/>
    </row>
    <row r="68" spans="1:6" s="11" customFormat="1" x14ac:dyDescent="0.25">
      <c r="A68" s="12"/>
      <c r="B68" s="12"/>
      <c r="C68" s="12"/>
      <c r="D68" s="12"/>
      <c r="E68" s="12"/>
      <c r="F68" s="12"/>
    </row>
    <row r="69" spans="1:6" s="11" customFormat="1" x14ac:dyDescent="0.25">
      <c r="A69" s="12"/>
      <c r="B69" s="12"/>
      <c r="C69" s="12"/>
      <c r="D69" s="12"/>
      <c r="E69" s="12"/>
      <c r="F69" s="12"/>
    </row>
  </sheetData>
  <mergeCells count="17">
    <mergeCell ref="G57:H57"/>
    <mergeCell ref="G58:H58"/>
    <mergeCell ref="G60:H60"/>
    <mergeCell ref="G61:H61"/>
    <mergeCell ref="G62:H62"/>
    <mergeCell ref="I5:I6"/>
    <mergeCell ref="J5:J6"/>
    <mergeCell ref="K5:K6"/>
    <mergeCell ref="G16:H16"/>
    <mergeCell ref="G49:H49"/>
    <mergeCell ref="G55:H55"/>
    <mergeCell ref="G56:H56"/>
    <mergeCell ref="A5:A6"/>
    <mergeCell ref="C5:C6"/>
    <mergeCell ref="E5:E6"/>
    <mergeCell ref="F5:F6"/>
    <mergeCell ref="G5:H5"/>
  </mergeCells>
  <printOptions horizontalCentered="1"/>
  <pageMargins left="0.5" right="0.5" top="0.75" bottom="0.75" header="0.5" footer="0.5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681A-0682-43A4-A5C2-173F10CE8966}">
  <dimension ref="A1:E6"/>
  <sheetViews>
    <sheetView view="pageBreakPreview" zoomScale="120" zoomScaleNormal="100" zoomScaleSheetLayoutView="120" workbookViewId="0">
      <selection activeCell="H13" sqref="H13"/>
    </sheetView>
  </sheetViews>
  <sheetFormatPr defaultRowHeight="15" x14ac:dyDescent="0.25"/>
  <cols>
    <col min="1" max="1" width="20.7109375" style="53" bestFit="1" customWidth="1"/>
    <col min="2" max="2" width="13.5703125" style="53" bestFit="1" customWidth="1"/>
    <col min="3" max="3" width="13.5703125" style="53" customWidth="1"/>
    <col min="4" max="4" width="9.7109375" style="53" bestFit="1" customWidth="1"/>
    <col min="5" max="5" width="8.42578125" style="53" bestFit="1" customWidth="1"/>
    <col min="6" max="16384" width="9.140625" style="53"/>
  </cols>
  <sheetData>
    <row r="1" spans="1:5" x14ac:dyDescent="0.25">
      <c r="D1" s="54"/>
      <c r="E1" s="54"/>
    </row>
    <row r="2" spans="1:5" ht="15.75" x14ac:dyDescent="0.25">
      <c r="A2" s="15" t="s">
        <v>84</v>
      </c>
      <c r="B2" s="15" t="s">
        <v>85</v>
      </c>
      <c r="C2" s="15" t="s">
        <v>76</v>
      </c>
      <c r="D2" s="15" t="s">
        <v>79</v>
      </c>
      <c r="E2" s="15" t="s">
        <v>80</v>
      </c>
    </row>
    <row r="3" spans="1:5" x14ac:dyDescent="0.25">
      <c r="A3" s="55"/>
      <c r="B3" s="55"/>
      <c r="C3" s="55"/>
    </row>
    <row r="4" spans="1:5" x14ac:dyDescent="0.25">
      <c r="A4" s="56" t="s">
        <v>86</v>
      </c>
      <c r="B4" s="57">
        <f>'COW-Normal-NICL'!E67</f>
        <v>0.85451423580381469</v>
      </c>
      <c r="C4" s="60">
        <f>'COW-Terrorism-NICL'!I46</f>
        <v>8.4209999999999993E-2</v>
      </c>
      <c r="D4" s="62">
        <f>+'COW-Terrorism-NICL'!J46</f>
        <v>0.21052599999999999</v>
      </c>
      <c r="E4" s="61">
        <v>0.15</v>
      </c>
    </row>
    <row r="5" spans="1:5" x14ac:dyDescent="0.25">
      <c r="A5" s="56" t="s">
        <v>87</v>
      </c>
      <c r="B5" s="57">
        <f>+'COW-Normal-NICL'!E69</f>
        <v>0.14548576419618539</v>
      </c>
      <c r="C5" s="60">
        <f>+'COW-Terrorism-NICL'!I60</f>
        <v>0.105263</v>
      </c>
      <c r="D5" s="62">
        <f>+'COW-Terrorism-NICL'!J60</f>
        <v>0.26315899999999998</v>
      </c>
      <c r="E5" s="61">
        <v>0</v>
      </c>
    </row>
    <row r="6" spans="1:5" x14ac:dyDescent="0.25">
      <c r="A6" s="55"/>
      <c r="B6" s="58">
        <f>SUM(B4:B5)</f>
        <v>1</v>
      </c>
      <c r="C6" s="58"/>
      <c r="D6" s="59"/>
      <c r="E6" s="59"/>
    </row>
  </sheetData>
  <pageMargins left="0.7" right="0.7" top="0.75" bottom="0.75" header="0.3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1AB0-81F6-412D-BEA2-104E1D33D9C1}">
  <dimension ref="A1:F6"/>
  <sheetViews>
    <sheetView tabSelected="1" view="pageBreakPreview" zoomScale="120" zoomScaleNormal="100" zoomScaleSheetLayoutView="120" workbookViewId="0">
      <selection activeCell="E5" sqref="E5"/>
    </sheetView>
  </sheetViews>
  <sheetFormatPr defaultRowHeight="15" x14ac:dyDescent="0.25"/>
  <cols>
    <col min="1" max="1" width="20.7109375" style="53" bestFit="1" customWidth="1"/>
    <col min="2" max="2" width="13.5703125" style="53" bestFit="1" customWidth="1"/>
    <col min="3" max="6" width="9.7109375" style="53" bestFit="1" customWidth="1"/>
    <col min="7" max="16384" width="9.140625" style="53"/>
  </cols>
  <sheetData>
    <row r="1" spans="1:6" x14ac:dyDescent="0.25">
      <c r="C1" s="54"/>
      <c r="D1" s="54"/>
      <c r="E1" s="54"/>
      <c r="F1" s="54"/>
    </row>
    <row r="2" spans="1:6" ht="15.75" x14ac:dyDescent="0.25">
      <c r="A2" s="15" t="s">
        <v>84</v>
      </c>
      <c r="B2" s="15" t="s">
        <v>85</v>
      </c>
      <c r="C2" s="15" t="s">
        <v>77</v>
      </c>
      <c r="D2" s="15" t="s">
        <v>78</v>
      </c>
      <c r="E2" s="15" t="s">
        <v>79</v>
      </c>
      <c r="F2" s="15" t="s">
        <v>80</v>
      </c>
    </row>
    <row r="3" spans="1:6" x14ac:dyDescent="0.25">
      <c r="A3" s="55"/>
      <c r="B3" s="55"/>
    </row>
    <row r="4" spans="1:6" x14ac:dyDescent="0.25">
      <c r="A4" s="56" t="s">
        <v>86</v>
      </c>
      <c r="B4" s="57">
        <f>'COW-Normal-NICL'!E67</f>
        <v>0.85451423580381469</v>
      </c>
      <c r="C4" s="62">
        <f>+'COW-Normal-NICL'!I8</f>
        <v>0.27763199999999999</v>
      </c>
      <c r="D4" s="63">
        <f>+C4</f>
        <v>0.27763199999999999</v>
      </c>
      <c r="E4" s="62">
        <f>'COW-Normal-NICL'!J31</f>
        <v>0.21052599999999999</v>
      </c>
      <c r="F4" s="62">
        <v>0.15</v>
      </c>
    </row>
    <row r="5" spans="1:6" x14ac:dyDescent="0.25">
      <c r="A5" s="56" t="s">
        <v>87</v>
      </c>
      <c r="B5" s="57">
        <f>+'COW-Normal-NICL'!E69</f>
        <v>0.14548576419618539</v>
      </c>
      <c r="C5" s="63">
        <f>+'COW-Normal-NICL'!I49</f>
        <v>0.31578899999999999</v>
      </c>
      <c r="D5" s="63">
        <f>+C5</f>
        <v>0.31578899999999999</v>
      </c>
      <c r="E5" s="62">
        <f>+'TPL-Terrorism-NICL '!D5</f>
        <v>0.26315899999999998</v>
      </c>
      <c r="F5" s="62">
        <v>0</v>
      </c>
    </row>
    <row r="6" spans="1:6" x14ac:dyDescent="0.25">
      <c r="A6" s="55"/>
      <c r="B6" s="58">
        <f>SUM(B4:B5)</f>
        <v>1</v>
      </c>
      <c r="C6" s="59"/>
      <c r="D6" s="59"/>
      <c r="E6" s="59"/>
      <c r="F6" s="59"/>
    </row>
  </sheetData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/>
  </sheetViews>
  <sheetFormatPr defaultRowHeight="15" x14ac:dyDescent="0.25"/>
  <sheetData>
    <row r="1" spans="1:3" ht="409.5" x14ac:dyDescent="0.25">
      <c r="A1" t="s">
        <v>0</v>
      </c>
      <c r="B1" t="s">
        <v>1</v>
      </c>
      <c r="C1" s="1" t="s">
        <v>2</v>
      </c>
    </row>
    <row r="2" spans="1:3" ht="409.5" x14ac:dyDescent="0.25">
      <c r="A2" t="s">
        <v>37</v>
      </c>
      <c r="B2" t="s">
        <v>1</v>
      </c>
      <c r="C2" s="1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COW-Normal-NICL</vt:lpstr>
      <vt:lpstr>COW-Terrorism-NICL</vt:lpstr>
      <vt:lpstr>TPL-Terrorism-NICL </vt:lpstr>
      <vt:lpstr>TPL-Normal-NICL </vt:lpstr>
      <vt:lpstr>'COW-Normal-NICL'!Print_Area</vt:lpstr>
      <vt:lpstr>'COW-Terrorism-NICL'!Print_Area</vt:lpstr>
      <vt:lpstr>'TPL-Normal-NICL '!Print_Area</vt:lpstr>
      <vt:lpstr>'TPL-Terrorism-NICL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shafi.ullah</dc:creator>
  <cp:lastModifiedBy>Omer Bin Nawaz Qaisrani</cp:lastModifiedBy>
  <cp:lastPrinted>2020-11-05T10:15:31Z</cp:lastPrinted>
  <dcterms:created xsi:type="dcterms:W3CDTF">2014-10-23T10:00:56Z</dcterms:created>
  <dcterms:modified xsi:type="dcterms:W3CDTF">2021-10-06T10:57:04Z</dcterms:modified>
</cp:coreProperties>
</file>